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 Tischhauser\Desktop\Kurzarbeit Caluori\"/>
    </mc:Choice>
  </mc:AlternateContent>
  <xr:revisionPtr revIDLastSave="0" documentId="13_ncr:1_{7F78CF2D-EDD9-489A-8D66-44D72FEAC17A}" xr6:coauthVersionLast="46" xr6:coauthVersionMax="46" xr10:uidLastSave="{00000000-0000-0000-0000-000000000000}"/>
  <bookViews>
    <workbookView xWindow="-108" yWindow="-108" windowWidth="30936" windowHeight="16896" xr2:uid="{3AA7C75C-0295-4B7C-8870-B739FD957DAD}"/>
  </bookViews>
  <sheets>
    <sheet name="Berechnung" sheetId="1" r:id="rId1"/>
    <sheet name="Lohnabrechnung" sheetId="2" r:id="rId2"/>
  </sheets>
  <definedNames>
    <definedName name="_xlnm.Print_Area" localSheetId="0">Berechnung!$A$1:$J$64</definedName>
    <definedName name="_xlnm.Print_Titles" localSheetId="1">Lohnabrechnung!$A:$D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D38" i="1"/>
  <c r="D37" i="1"/>
  <c r="D36" i="1"/>
  <c r="E36" i="1" s="1"/>
  <c r="D35" i="1"/>
  <c r="E35" i="1" s="1"/>
  <c r="D34" i="1"/>
  <c r="D33" i="1"/>
  <c r="D32" i="1"/>
  <c r="D31" i="1"/>
  <c r="E31" i="1" s="1"/>
  <c r="D30" i="1"/>
  <c r="D29" i="1"/>
  <c r="E29" i="1" s="1"/>
  <c r="E33" i="1"/>
  <c r="E34" i="1"/>
  <c r="E37" i="1"/>
  <c r="E38" i="1"/>
  <c r="E22" i="2"/>
  <c r="H22" i="2"/>
  <c r="L22" i="2"/>
  <c r="P22" i="2"/>
  <c r="T22" i="2"/>
  <c r="X22" i="2"/>
  <c r="AB22" i="2"/>
  <c r="F22" i="2"/>
  <c r="J22" i="2"/>
  <c r="N22" i="2"/>
  <c r="R22" i="2"/>
  <c r="V22" i="2"/>
  <c r="Z22" i="2"/>
  <c r="AD22" i="2"/>
  <c r="G22" i="2"/>
  <c r="K22" i="2"/>
  <c r="O22" i="2"/>
  <c r="S22" i="2"/>
  <c r="W22" i="2"/>
  <c r="AA22" i="2"/>
  <c r="AE22" i="2"/>
  <c r="I22" i="2"/>
  <c r="M22" i="2"/>
  <c r="Q22" i="2"/>
  <c r="U22" i="2"/>
  <c r="Y22" i="2"/>
  <c r="AC22" i="2"/>
  <c r="J39" i="1"/>
  <c r="D12" i="1"/>
  <c r="E12" i="1" s="1"/>
  <c r="N39" i="1" l="1"/>
  <c r="M39" i="1"/>
  <c r="L39" i="1"/>
  <c r="AD7" i="2"/>
  <c r="AD8" i="2" s="1"/>
  <c r="AD9" i="2" s="1"/>
  <c r="AC7" i="2"/>
  <c r="AC8" i="2" s="1"/>
  <c r="AC9" i="2" s="1"/>
  <c r="AB7" i="2"/>
  <c r="AB8" i="2" s="1"/>
  <c r="AB9" i="2" s="1"/>
  <c r="AA7" i="2"/>
  <c r="AA8" i="2" s="1"/>
  <c r="AA9" i="2" s="1"/>
  <c r="Z7" i="2"/>
  <c r="Z8" i="2" s="1"/>
  <c r="Z9" i="2" s="1"/>
  <c r="Y7" i="2"/>
  <c r="Y8" i="2" s="1"/>
  <c r="Y9" i="2" s="1"/>
  <c r="X7" i="2"/>
  <c r="X8" i="2" s="1"/>
  <c r="X9" i="2" s="1"/>
  <c r="W7" i="2"/>
  <c r="AE6" i="2"/>
  <c r="AD6" i="2"/>
  <c r="AC6" i="2"/>
  <c r="AB6" i="2"/>
  <c r="AA6" i="2"/>
  <c r="Z6" i="2"/>
  <c r="Y6" i="2"/>
  <c r="X6" i="2"/>
  <c r="M37" i="1"/>
  <c r="L34" i="1"/>
  <c r="M33" i="1"/>
  <c r="E32" i="1"/>
  <c r="L31" i="1"/>
  <c r="M29" i="1"/>
  <c r="F38" i="1"/>
  <c r="L38" i="1"/>
  <c r="F37" i="1"/>
  <c r="F36" i="1"/>
  <c r="F35" i="1"/>
  <c r="AB13" i="2"/>
  <c r="F34" i="1"/>
  <c r="I34" i="1" s="1"/>
  <c r="F33" i="1"/>
  <c r="F32" i="1"/>
  <c r="F31" i="1"/>
  <c r="F30" i="1"/>
  <c r="H30" i="1" s="1"/>
  <c r="F29" i="1"/>
  <c r="U6" i="2"/>
  <c r="T6" i="2"/>
  <c r="S6" i="2"/>
  <c r="C40" i="1"/>
  <c r="E30" i="1" l="1"/>
  <c r="L30" i="1" s="1"/>
  <c r="I29" i="1"/>
  <c r="H36" i="1"/>
  <c r="AC11" i="2" s="1"/>
  <c r="AC12" i="2" s="1"/>
  <c r="J36" i="1"/>
  <c r="H38" i="1"/>
  <c r="J38" i="1" s="1"/>
  <c r="I36" i="1"/>
  <c r="H33" i="1"/>
  <c r="Z11" i="2" s="1"/>
  <c r="Z12" i="2" s="1"/>
  <c r="J33" i="1"/>
  <c r="I33" i="1"/>
  <c r="H35" i="1"/>
  <c r="AB11" i="2" s="1"/>
  <c r="H34" i="1"/>
  <c r="J34" i="1" s="1"/>
  <c r="W11" i="2"/>
  <c r="J30" i="1"/>
  <c r="I30" i="1"/>
  <c r="H37" i="1"/>
  <c r="AD11" i="2" s="1"/>
  <c r="AD12" i="2" s="1"/>
  <c r="I38" i="1"/>
  <c r="AE11" i="2" s="1"/>
  <c r="H32" i="1"/>
  <c r="Y11" i="2" s="1"/>
  <c r="Y12" i="2" s="1"/>
  <c r="I32" i="1"/>
  <c r="H31" i="1"/>
  <c r="J31" i="1" s="1"/>
  <c r="I31" i="1"/>
  <c r="X13" i="2"/>
  <c r="L32" i="1"/>
  <c r="Y13" i="2"/>
  <c r="M32" i="1"/>
  <c r="L36" i="1"/>
  <c r="AC13" i="2"/>
  <c r="M36" i="1"/>
  <c r="I37" i="1"/>
  <c r="M34" i="1"/>
  <c r="M38" i="1"/>
  <c r="AE13" i="2"/>
  <c r="AE14" i="2" s="1"/>
  <c r="AA13" i="2"/>
  <c r="W13" i="2"/>
  <c r="L29" i="1"/>
  <c r="L33" i="1"/>
  <c r="L35" i="1"/>
  <c r="L37" i="1"/>
  <c r="AD13" i="2"/>
  <c r="Z13" i="2"/>
  <c r="V13" i="2"/>
  <c r="I35" i="1"/>
  <c r="M31" i="1"/>
  <c r="M35" i="1"/>
  <c r="H29" i="1"/>
  <c r="V11" i="2" s="1"/>
  <c r="F28" i="1"/>
  <c r="H28" i="1" s="1"/>
  <c r="D28" i="1"/>
  <c r="E28" i="1" s="1"/>
  <c r="F27" i="1"/>
  <c r="H27" i="1" s="1"/>
  <c r="D27" i="1"/>
  <c r="E27" i="1" s="1"/>
  <c r="F26" i="1"/>
  <c r="H26" i="1" s="1"/>
  <c r="D26" i="1"/>
  <c r="E26" i="1" s="1"/>
  <c r="C3" i="2"/>
  <c r="W6" i="2"/>
  <c r="V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M30" i="1" l="1"/>
  <c r="W14" i="2"/>
  <c r="V14" i="2"/>
  <c r="J35" i="1"/>
  <c r="AD14" i="2"/>
  <c r="AD15" i="2" s="1"/>
  <c r="J37" i="1"/>
  <c r="AB14" i="2"/>
  <c r="AB12" i="2"/>
  <c r="I28" i="1"/>
  <c r="U11" i="2"/>
  <c r="J28" i="1"/>
  <c r="J26" i="1"/>
  <c r="I26" i="1"/>
  <c r="Z14" i="2"/>
  <c r="Z15" i="2" s="1"/>
  <c r="I27" i="1"/>
  <c r="J27" i="1"/>
  <c r="T11" i="2"/>
  <c r="AA11" i="2"/>
  <c r="AA12" i="2" s="1"/>
  <c r="J32" i="1"/>
  <c r="J29" i="1"/>
  <c r="X11" i="2"/>
  <c r="X12" i="2" s="1"/>
  <c r="Y14" i="2"/>
  <c r="Y15" i="2" s="1"/>
  <c r="AC14" i="2"/>
  <c r="AC15" i="2" s="1"/>
  <c r="S11" i="2"/>
  <c r="T7" i="2"/>
  <c r="T8" i="2" s="1"/>
  <c r="T9" i="2" s="1"/>
  <c r="S7" i="2"/>
  <c r="S8" i="2" s="1"/>
  <c r="S9" i="2" s="1"/>
  <c r="U7" i="2"/>
  <c r="U8" i="2" s="1"/>
  <c r="U9" i="2" s="1"/>
  <c r="D22" i="1"/>
  <c r="E22" i="1" s="1"/>
  <c r="AB15" i="2" l="1"/>
  <c r="Y24" i="2"/>
  <c r="Z24" i="2"/>
  <c r="AA14" i="2"/>
  <c r="AA15" i="2" s="1"/>
  <c r="AA24" i="2" s="1"/>
  <c r="X14" i="2"/>
  <c r="X15" i="2" s="1"/>
  <c r="X24" i="2" s="1"/>
  <c r="AC24" i="2"/>
  <c r="M27" i="1"/>
  <c r="L27" i="1"/>
  <c r="L26" i="1"/>
  <c r="M26" i="1"/>
  <c r="L28" i="1"/>
  <c r="M28" i="1"/>
  <c r="AB24" i="2"/>
  <c r="AD24" i="2"/>
  <c r="U12" i="2"/>
  <c r="T12" i="2"/>
  <c r="S12" i="2"/>
  <c r="O7" i="2"/>
  <c r="D13" i="1"/>
  <c r="E13" i="1" s="1"/>
  <c r="S13" i="2" l="1"/>
  <c r="S14" i="2" s="1"/>
  <c r="T13" i="2"/>
  <c r="T14" i="2" s="1"/>
  <c r="U13" i="2"/>
  <c r="U14" i="2" s="1"/>
  <c r="O8" i="2"/>
  <c r="O9" i="2" s="1"/>
  <c r="F7" i="2"/>
  <c r="F12" i="1"/>
  <c r="D21" i="1"/>
  <c r="E21" i="1" s="1"/>
  <c r="D20" i="1"/>
  <c r="E20" i="1" s="1"/>
  <c r="D25" i="1"/>
  <c r="E25" i="1" s="1"/>
  <c r="D19" i="1"/>
  <c r="E19" i="1" s="1"/>
  <c r="D18" i="1"/>
  <c r="E18" i="1" s="1"/>
  <c r="D24" i="1"/>
  <c r="E24" i="1" s="1"/>
  <c r="D17" i="1"/>
  <c r="E17" i="1" s="1"/>
  <c r="D23" i="1"/>
  <c r="E23" i="1" s="1"/>
  <c r="D16" i="1"/>
  <c r="E16" i="1" s="1"/>
  <c r="L22" i="1"/>
  <c r="D15" i="1"/>
  <c r="E15" i="1" s="1"/>
  <c r="D14" i="1"/>
  <c r="E14" i="1" s="1"/>
  <c r="F14" i="1"/>
  <c r="H14" i="1" s="1"/>
  <c r="F15" i="1"/>
  <c r="H15" i="1" s="1"/>
  <c r="F22" i="1"/>
  <c r="F16" i="1"/>
  <c r="H16" i="1" s="1"/>
  <c r="F23" i="1"/>
  <c r="H23" i="1" s="1"/>
  <c r="F17" i="1"/>
  <c r="H17" i="1" s="1"/>
  <c r="F24" i="1"/>
  <c r="H24" i="1" s="1"/>
  <c r="F18" i="1"/>
  <c r="F19" i="1"/>
  <c r="H19" i="1" s="1"/>
  <c r="F25" i="1"/>
  <c r="H25" i="1" s="1"/>
  <c r="F20" i="1"/>
  <c r="H20" i="1" s="1"/>
  <c r="F21" i="1"/>
  <c r="H21" i="1" s="1"/>
  <c r="F13" i="1"/>
  <c r="I24" i="1" l="1"/>
  <c r="J24" i="1"/>
  <c r="I20" i="1"/>
  <c r="J20" i="1"/>
  <c r="I22" i="1"/>
  <c r="J17" i="1"/>
  <c r="I17" i="1"/>
  <c r="J16" i="1"/>
  <c r="I16" i="1"/>
  <c r="I21" i="1"/>
  <c r="J21" i="1"/>
  <c r="I13" i="1"/>
  <c r="I15" i="1"/>
  <c r="J15" i="1"/>
  <c r="J25" i="1"/>
  <c r="I25" i="1"/>
  <c r="I12" i="1"/>
  <c r="J14" i="1"/>
  <c r="I14" i="1"/>
  <c r="J23" i="1"/>
  <c r="I23" i="1"/>
  <c r="I19" i="1"/>
  <c r="J19" i="1"/>
  <c r="H18" i="1"/>
  <c r="J18" i="1" s="1"/>
  <c r="I18" i="1"/>
  <c r="I11" i="2"/>
  <c r="N11" i="2"/>
  <c r="G11" i="2"/>
  <c r="P11" i="2"/>
  <c r="L11" i="2"/>
  <c r="L13" i="1"/>
  <c r="F13" i="2"/>
  <c r="M13" i="1"/>
  <c r="H11" i="2"/>
  <c r="J11" i="2"/>
  <c r="R11" i="2"/>
  <c r="M22" i="1"/>
  <c r="Q11" i="2"/>
  <c r="M11" i="2"/>
  <c r="H12" i="1"/>
  <c r="E11" i="2" s="1"/>
  <c r="R7" i="2"/>
  <c r="G7" i="2"/>
  <c r="L7" i="2"/>
  <c r="H7" i="2"/>
  <c r="J7" i="2"/>
  <c r="AE7" i="2"/>
  <c r="P7" i="2"/>
  <c r="M7" i="2"/>
  <c r="E7" i="2"/>
  <c r="Q7" i="2"/>
  <c r="V7" i="2"/>
  <c r="N7" i="2"/>
  <c r="I7" i="2"/>
  <c r="K7" i="2"/>
  <c r="F8" i="2"/>
  <c r="F9" i="2" s="1"/>
  <c r="H22" i="1"/>
  <c r="O11" i="2" s="1"/>
  <c r="H13" i="1"/>
  <c r="F11" i="2" s="1"/>
  <c r="G40" i="1"/>
  <c r="B40" i="1"/>
  <c r="F40" i="1"/>
  <c r="K11" i="2" l="1"/>
  <c r="C11" i="2" s="1"/>
  <c r="F14" i="2"/>
  <c r="J12" i="1"/>
  <c r="J22" i="1"/>
  <c r="J13" i="1"/>
  <c r="E57" i="1"/>
  <c r="L24" i="1"/>
  <c r="M24" i="1"/>
  <c r="M14" i="1"/>
  <c r="G13" i="2"/>
  <c r="G14" i="2" s="1"/>
  <c r="L14" i="1"/>
  <c r="M13" i="2"/>
  <c r="M14" i="2" s="1"/>
  <c r="M20" i="1"/>
  <c r="L20" i="1"/>
  <c r="M25" i="1"/>
  <c r="L25" i="1"/>
  <c r="L19" i="1"/>
  <c r="L13" i="2"/>
  <c r="L14" i="2" s="1"/>
  <c r="M19" i="1"/>
  <c r="L21" i="1"/>
  <c r="N13" i="2"/>
  <c r="N14" i="2" s="1"/>
  <c r="M21" i="1"/>
  <c r="I13" i="2"/>
  <c r="I14" i="2" s="1"/>
  <c r="M16" i="1"/>
  <c r="L16" i="1"/>
  <c r="L17" i="1"/>
  <c r="J13" i="2"/>
  <c r="J14" i="2" s="1"/>
  <c r="M17" i="1"/>
  <c r="L15" i="1"/>
  <c r="H13" i="2"/>
  <c r="H14" i="2" s="1"/>
  <c r="M15" i="1"/>
  <c r="O13" i="2"/>
  <c r="O14" i="2" s="1"/>
  <c r="M18" i="1"/>
  <c r="L18" i="1"/>
  <c r="K13" i="2" s="1"/>
  <c r="K14" i="2" s="1"/>
  <c r="M23" i="1"/>
  <c r="L23" i="1"/>
  <c r="L40" i="1" s="1"/>
  <c r="M12" i="1"/>
  <c r="L12" i="1"/>
  <c r="F57" i="1"/>
  <c r="N8" i="2"/>
  <c r="N9" i="2" s="1"/>
  <c r="E8" i="2"/>
  <c r="E9" i="2" s="1"/>
  <c r="R8" i="2"/>
  <c r="R9" i="2" s="1"/>
  <c r="W8" i="2"/>
  <c r="W9" i="2" s="1"/>
  <c r="V8" i="2"/>
  <c r="V9" i="2" s="1"/>
  <c r="AE8" i="2"/>
  <c r="AE9" i="2" s="1"/>
  <c r="I8" i="2"/>
  <c r="I9" i="2" s="1"/>
  <c r="M8" i="2"/>
  <c r="M9" i="2" s="1"/>
  <c r="H8" i="2"/>
  <c r="H9" i="2" s="1"/>
  <c r="L8" i="2"/>
  <c r="L9" i="2" s="1"/>
  <c r="K8" i="2"/>
  <c r="K9" i="2" s="1"/>
  <c r="Q8" i="2"/>
  <c r="Q9" i="2" s="1"/>
  <c r="P8" i="2"/>
  <c r="P9" i="2" s="1"/>
  <c r="J8" i="2"/>
  <c r="J9" i="2" s="1"/>
  <c r="G8" i="2"/>
  <c r="G9" i="2" s="1"/>
  <c r="H40" i="1"/>
  <c r="I40" i="1"/>
  <c r="F51" i="1"/>
  <c r="G52" i="1"/>
  <c r="G57" i="1"/>
  <c r="G51" i="1"/>
  <c r="E51" i="1"/>
  <c r="E52" i="1"/>
  <c r="F52" i="1"/>
  <c r="R13" i="2" l="1"/>
  <c r="R14" i="2" s="1"/>
  <c r="M40" i="1"/>
  <c r="Q13" i="2"/>
  <c r="Q14" i="2" s="1"/>
  <c r="C9" i="2"/>
  <c r="E13" i="2"/>
  <c r="E14" i="2" s="1"/>
  <c r="P13" i="2"/>
  <c r="P14" i="2" s="1"/>
  <c r="U15" i="2"/>
  <c r="U24" i="2" s="1"/>
  <c r="T15" i="2"/>
  <c r="T24" i="2" s="1"/>
  <c r="S15" i="2"/>
  <c r="S24" i="2" s="1"/>
  <c r="J12" i="2"/>
  <c r="J15" i="2" s="1"/>
  <c r="L12" i="2"/>
  <c r="L15" i="2" s="1"/>
  <c r="H12" i="2"/>
  <c r="H15" i="2" s="1"/>
  <c r="E12" i="2"/>
  <c r="M12" i="2"/>
  <c r="M15" i="2" s="1"/>
  <c r="N12" i="2"/>
  <c r="N15" i="2" s="1"/>
  <c r="G12" i="2"/>
  <c r="G15" i="2" s="1"/>
  <c r="K12" i="2"/>
  <c r="K15" i="2" s="1"/>
  <c r="I12" i="2"/>
  <c r="I15" i="2" s="1"/>
  <c r="F12" i="2"/>
  <c r="P12" i="2"/>
  <c r="Q12" i="2"/>
  <c r="AE12" i="2"/>
  <c r="AE15" i="2" s="1"/>
  <c r="R12" i="2"/>
  <c r="V12" i="2"/>
  <c r="W12" i="2"/>
  <c r="O12" i="2"/>
  <c r="J40" i="1"/>
  <c r="F53" i="1"/>
  <c r="F58" i="1" s="1"/>
  <c r="G53" i="1"/>
  <c r="G58" i="1" s="1"/>
  <c r="H57" i="1"/>
  <c r="H51" i="1"/>
  <c r="E53" i="1"/>
  <c r="E58" i="1" s="1"/>
  <c r="H52" i="1"/>
  <c r="C14" i="2" l="1"/>
  <c r="H58" i="1"/>
  <c r="E15" i="2"/>
  <c r="J24" i="2"/>
  <c r="M24" i="2"/>
  <c r="I24" i="2"/>
  <c r="H24" i="2"/>
  <c r="L24" i="2"/>
  <c r="AE24" i="2"/>
  <c r="G24" i="2"/>
  <c r="F62" i="1"/>
  <c r="N24" i="2"/>
  <c r="O15" i="2"/>
  <c r="O24" i="2" s="1"/>
  <c r="K24" i="2"/>
  <c r="R15" i="2"/>
  <c r="P15" i="2"/>
  <c r="Q15" i="2"/>
  <c r="V15" i="2"/>
  <c r="W15" i="2"/>
  <c r="F15" i="2"/>
  <c r="F24" i="2" s="1"/>
  <c r="F63" i="1"/>
  <c r="H53" i="1"/>
  <c r="G63" i="1"/>
  <c r="G62" i="1"/>
  <c r="C15" i="2" l="1"/>
  <c r="E24" i="2"/>
  <c r="R24" i="2"/>
  <c r="E63" i="1"/>
  <c r="E62" i="1"/>
  <c r="H62" i="1" s="1"/>
  <c r="Q24" i="2"/>
  <c r="V24" i="2"/>
  <c r="W24" i="2"/>
  <c r="P24" i="2"/>
  <c r="F64" i="1"/>
  <c r="G64" i="1"/>
  <c r="H63" i="1"/>
  <c r="C24" i="2" l="1"/>
  <c r="E64" i="1"/>
  <c r="H64" i="1"/>
</calcChain>
</file>

<file path=xl/sharedStrings.xml><?xml version="1.0" encoding="utf-8"?>
<sst xmlns="http://schemas.openxmlformats.org/spreadsheetml/2006/main" count="61" uniqueCount="56">
  <si>
    <t>Sollstunden Monat</t>
  </si>
  <si>
    <t>Bruttolohn geleistete Stunden</t>
  </si>
  <si>
    <t>Lohnsumme bei 100%-Pensum</t>
  </si>
  <si>
    <t>a) &lt;= 3'470</t>
  </si>
  <si>
    <t>c) &gt;= 4'340</t>
  </si>
  <si>
    <t>Bruttolohn Ausfall-stunden</t>
  </si>
  <si>
    <t>Total</t>
  </si>
  <si>
    <t>Summe</t>
  </si>
  <si>
    <t>Summe Sollstunden insgesamt aller anspruchsberechtigten Arbeitnehmenden</t>
  </si>
  <si>
    <t>Summe wirtschaftlich bedingter Ausfallstunden aller von KA betroffenen Arbeitnehmenden</t>
  </si>
  <si>
    <t>Prozentualer wirtschaftlich bedingter Arbeitsausfall</t>
  </si>
  <si>
    <t>Verdienstausfall</t>
  </si>
  <si>
    <t>Wirtschaftlich bedingter Ausfall</t>
  </si>
  <si>
    <t>AHV-pflichtige Lohnsumme aller anspruchsberechtigten Arbeitnehmenden (max. Fr. 12'350 pro Person)</t>
  </si>
  <si>
    <t>Berechnete Entschädigung</t>
  </si>
  <si>
    <t>Entschädigungssatz</t>
  </si>
  <si>
    <t>Entschädigung der Lohnsumme für ausgefallene Stunden</t>
  </si>
  <si>
    <t>6.400% Sozialversicherungsbeiträge der Arbeitgeber (AHV/IV/EO/ALV) von der Lohnsumme für ausgefallene Stunden</t>
  </si>
  <si>
    <t>b) 3'470-4'340</t>
  </si>
  <si>
    <t>Monat</t>
  </si>
  <si>
    <t>Lohn-kategorie</t>
  </si>
  <si>
    <t>Summe Sollstd.</t>
  </si>
  <si>
    <t>Summe
Ist-Std.</t>
  </si>
  <si>
    <t>Summe wirtschaftlich bedingter Ausfallstd.</t>
  </si>
  <si>
    <t>Abrechnung Kurzarbeitsentschädigung</t>
  </si>
  <si>
    <t>BUR-Nr:</t>
  </si>
  <si>
    <t>Betrieb</t>
  </si>
  <si>
    <t>Mindestlohn für Kat. a) und b):</t>
  </si>
  <si>
    <t>nur die blauen Felder ausfüllen!!!!</t>
  </si>
  <si>
    <t>Lohnkat.
a)</t>
  </si>
  <si>
    <t>Lohnkat.
c)</t>
  </si>
  <si>
    <t>Lohnkat.
b)</t>
  </si>
  <si>
    <t>inkl. 13. Monatslohn</t>
  </si>
  <si>
    <t>AHV-pflichtige Lohnsumme inkl. 13.</t>
  </si>
  <si>
    <t>Monatslohn gem. Vertrag</t>
  </si>
  <si>
    <t>13. Monatslohn</t>
  </si>
  <si>
    <t>Bruttolohn inkl. 13. ML</t>
  </si>
  <si>
    <t>Gekürzter Bruttolohn</t>
  </si>
  <si>
    <t>Entschädigung Kurzarbeit</t>
  </si>
  <si>
    <t>Bruttolohn (inkl. 13. ML)</t>
  </si>
  <si>
    <t>Abzug AHV/IV/ALV/EO</t>
  </si>
  <si>
    <t>Abzug NBU</t>
  </si>
  <si>
    <t>Abzug KTG</t>
  </si>
  <si>
    <t>Abzug PK</t>
  </si>
  <si>
    <t>LGAV Vollzugskosten</t>
  </si>
  <si>
    <t>Total Abzüge</t>
  </si>
  <si>
    <t>Nettolohn</t>
  </si>
  <si>
    <t xml:space="preserve">Lohnabrechnungen </t>
  </si>
  <si>
    <t>Ausfallstd. Kurzarbeit zu 100%</t>
  </si>
  <si>
    <t>Lohnsumme für ausgefallene Stunden (% wirtschaftlich bedingter Arbeitsausfall)</t>
  </si>
  <si>
    <t>In den blauen Feldern sind die selben Lohnabzüge einzugeben wie in Monaten ohne KAE abziehen!!!</t>
  </si>
  <si>
    <t>Nummer</t>
  </si>
  <si>
    <t>Sollstunden</t>
  </si>
  <si>
    <t>Link zu den Sollstunden</t>
  </si>
  <si>
    <t>Arbeits-pensum in %</t>
  </si>
  <si>
    <t>Mitarbeiter
Vorname,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</si>
</sst>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B057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DCD"/>
        <bgColor indexed="64"/>
      </patternFill>
    </fill>
    <fill>
      <patternFill patternType="solid">
        <fgColor rgb="FFD2E6C4"/>
        <bgColor indexed="64"/>
      </patternFill>
    </fill>
    <fill>
      <patternFill patternType="solid">
        <fgColor rgb="FFFFEB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43" fontId="3" fillId="0" borderId="2" xfId="1" applyFont="1" applyBorder="1" applyAlignment="1">
      <alignment vertical="center"/>
    </xf>
    <xf numFmtId="43" fontId="5" fillId="0" borderId="2" xfId="1" applyFont="1" applyBorder="1" applyAlignment="1">
      <alignment horizontal="right" vertical="center"/>
    </xf>
    <xf numFmtId="10" fontId="5" fillId="0" borderId="2" xfId="2" applyNumberFormat="1" applyFont="1" applyBorder="1" applyAlignment="1">
      <alignment horizontal="right" vertical="center"/>
    </xf>
    <xf numFmtId="10" fontId="5" fillId="0" borderId="2" xfId="2" applyNumberFormat="1" applyFont="1" applyBorder="1" applyAlignment="1">
      <alignment vertical="center"/>
    </xf>
    <xf numFmtId="0" fontId="3" fillId="0" borderId="0" xfId="0" applyFont="1"/>
    <xf numFmtId="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43" fontId="3" fillId="0" borderId="4" xfId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0" fontId="5" fillId="0" borderId="0" xfId="0" applyFont="1"/>
    <xf numFmtId="43" fontId="3" fillId="0" borderId="0" xfId="1" applyNumberFormat="1" applyFont="1"/>
    <xf numFmtId="9" fontId="3" fillId="0" borderId="0" xfId="2" applyFont="1"/>
    <xf numFmtId="0" fontId="3" fillId="0" borderId="0" xfId="0" applyFont="1" applyAlignment="1">
      <alignment horizontal="center"/>
    </xf>
    <xf numFmtId="9" fontId="5" fillId="0" borderId="0" xfId="2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43" fontId="3" fillId="0" borderId="1" xfId="1" applyNumberFormat="1" applyFont="1" applyBorder="1" applyAlignment="1">
      <alignment horizontal="right" wrapText="1"/>
    </xf>
    <xf numFmtId="9" fontId="3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43" fontId="3" fillId="0" borderId="0" xfId="0" applyNumberFormat="1" applyFont="1"/>
    <xf numFmtId="43" fontId="3" fillId="0" borderId="0" xfId="0" applyNumberFormat="1" applyFont="1" applyAlignment="1">
      <alignment wrapText="1"/>
    </xf>
    <xf numFmtId="43" fontId="5" fillId="0" borderId="0" xfId="0" applyNumberFormat="1" applyFont="1"/>
    <xf numFmtId="9" fontId="3" fillId="0" borderId="0" xfId="2" applyFont="1" applyAlignment="1">
      <alignment horizontal="center"/>
    </xf>
    <xf numFmtId="43" fontId="3" fillId="0" borderId="0" xfId="1" applyFont="1"/>
    <xf numFmtId="0" fontId="3" fillId="0" borderId="1" xfId="0" applyFont="1" applyBorder="1"/>
    <xf numFmtId="43" fontId="3" fillId="0" borderId="1" xfId="1" applyNumberFormat="1" applyFont="1" applyBorder="1"/>
    <xf numFmtId="9" fontId="3" fillId="0" borderId="1" xfId="2" applyFont="1" applyBorder="1" applyAlignment="1">
      <alignment horizontal="center"/>
    </xf>
    <xf numFmtId="0" fontId="5" fillId="0" borderId="1" xfId="0" applyFont="1" applyBorder="1"/>
    <xf numFmtId="0" fontId="7" fillId="2" borderId="0" xfId="0" applyFont="1" applyFill="1"/>
    <xf numFmtId="0" fontId="8" fillId="4" borderId="0" xfId="0" applyFont="1" applyFill="1"/>
    <xf numFmtId="43" fontId="3" fillId="0" borderId="0" xfId="1" applyFont="1" applyAlignment="1">
      <alignment horizontal="left"/>
    </xf>
    <xf numFmtId="0" fontId="6" fillId="3" borderId="0" xfId="0" applyFont="1" applyFill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3" fillId="0" borderId="0" xfId="1" applyNumberFormat="1" applyFont="1" applyAlignment="1">
      <alignment vertical="center"/>
    </xf>
    <xf numFmtId="9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/>
    <xf numFmtId="43" fontId="5" fillId="0" borderId="1" xfId="1" applyNumberFormat="1" applyFont="1" applyBorder="1"/>
    <xf numFmtId="9" fontId="5" fillId="0" borderId="1" xfId="2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43" fontId="5" fillId="0" borderId="0" xfId="0" applyNumberFormat="1" applyFont="1" applyBorder="1"/>
    <xf numFmtId="0" fontId="5" fillId="0" borderId="0" xfId="0" applyFont="1" applyBorder="1"/>
    <xf numFmtId="43" fontId="5" fillId="0" borderId="0" xfId="1" applyNumberFormat="1" applyFont="1" applyBorder="1"/>
    <xf numFmtId="43" fontId="5" fillId="0" borderId="0" xfId="1" applyFont="1"/>
    <xf numFmtId="43" fontId="3" fillId="0" borderId="1" xfId="1" applyFont="1" applyBorder="1"/>
    <xf numFmtId="9" fontId="3" fillId="5" borderId="0" xfId="2" applyFont="1" applyFill="1"/>
    <xf numFmtId="10" fontId="3" fillId="0" borderId="0" xfId="0" applyNumberFormat="1" applyFont="1" applyAlignment="1">
      <alignment horizontal="right" wrapText="1"/>
    </xf>
    <xf numFmtId="10" fontId="3" fillId="0" borderId="0" xfId="2" applyNumberFormat="1" applyFont="1"/>
    <xf numFmtId="164" fontId="3" fillId="0" borderId="0" xfId="2" applyNumberFormat="1" applyFont="1"/>
    <xf numFmtId="43" fontId="13" fillId="0" borderId="0" xfId="1" applyFont="1"/>
    <xf numFmtId="43" fontId="14" fillId="0" borderId="0" xfId="1" applyFont="1"/>
    <xf numFmtId="43" fontId="13" fillId="0" borderId="0" xfId="1" applyFont="1" applyAlignment="1">
      <alignment wrapText="1"/>
    </xf>
    <xf numFmtId="43" fontId="13" fillId="0" borderId="0" xfId="1" applyFont="1" applyAlignment="1">
      <alignment vertical="center"/>
    </xf>
    <xf numFmtId="0" fontId="3" fillId="5" borderId="0" xfId="0" applyFont="1" applyFill="1" applyAlignment="1" applyProtection="1">
      <alignment horizontal="left"/>
      <protection locked="0"/>
    </xf>
    <xf numFmtId="9" fontId="3" fillId="5" borderId="0" xfId="2" applyFont="1" applyFill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7" xfId="0" applyFont="1" applyFill="1" applyBorder="1" applyProtection="1">
      <protection locked="0"/>
    </xf>
    <xf numFmtId="43" fontId="3" fillId="5" borderId="8" xfId="1" applyNumberFormat="1" applyFont="1" applyFill="1" applyBorder="1" applyProtection="1">
      <protection locked="0"/>
    </xf>
    <xf numFmtId="9" fontId="3" fillId="5" borderId="9" xfId="2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Protection="1">
      <protection locked="0"/>
    </xf>
    <xf numFmtId="43" fontId="3" fillId="5" borderId="11" xfId="1" applyNumberFormat="1" applyFont="1" applyFill="1" applyBorder="1" applyProtection="1">
      <protection locked="0"/>
    </xf>
    <xf numFmtId="9" fontId="3" fillId="5" borderId="12" xfId="2" applyFont="1" applyFill="1" applyBorder="1" applyAlignment="1" applyProtection="1">
      <alignment horizontal="center"/>
      <protection locked="0"/>
    </xf>
    <xf numFmtId="43" fontId="3" fillId="5" borderId="0" xfId="0" applyNumberFormat="1" applyFont="1" applyFill="1" applyProtection="1">
      <protection locked="0"/>
    </xf>
    <xf numFmtId="43" fontId="3" fillId="5" borderId="0" xfId="1" applyFont="1" applyFill="1" applyAlignment="1" applyProtection="1">
      <alignment vertical="center"/>
      <protection locked="0"/>
    </xf>
    <xf numFmtId="43" fontId="3" fillId="0" borderId="12" xfId="0" applyNumberFormat="1" applyFont="1" applyBorder="1"/>
    <xf numFmtId="0" fontId="6" fillId="3" borderId="0" xfId="0" applyFont="1" applyFill="1" applyBorder="1" applyAlignment="1">
      <alignment horizontal="center"/>
    </xf>
    <xf numFmtId="0" fontId="16" fillId="0" borderId="0" xfId="3" applyFont="1"/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" fontId="2" fillId="5" borderId="0" xfId="1" applyNumberFormat="1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2" fontId="2" fillId="5" borderId="0" xfId="1" applyNumberFormat="1" applyFont="1" applyFill="1" applyAlignment="1" applyProtection="1">
      <alignment horizontal="center"/>
      <protection locked="0"/>
    </xf>
    <xf numFmtId="0" fontId="9" fillId="0" borderId="0" xfId="0" applyFont="1" applyProtection="1"/>
    <xf numFmtId="0" fontId="3" fillId="0" borderId="0" xfId="0" applyFont="1" applyAlignment="1" applyProtection="1">
      <alignment horizontal="right" wrapText="1"/>
    </xf>
    <xf numFmtId="43" fontId="3" fillId="0" borderId="0" xfId="1" applyFont="1" applyAlignment="1" applyProtection="1">
      <alignment horizontal="right" wrapText="1"/>
    </xf>
    <xf numFmtId="43" fontId="3" fillId="5" borderId="0" xfId="1" applyFont="1" applyFill="1" applyAlignment="1" applyProtection="1">
      <alignment wrapText="1"/>
    </xf>
    <xf numFmtId="0" fontId="3" fillId="5" borderId="0" xfId="0" applyFont="1" applyFill="1" applyProtection="1"/>
    <xf numFmtId="43" fontId="3" fillId="5" borderId="0" xfId="1" applyFont="1" applyFill="1" applyProtection="1"/>
    <xf numFmtId="43" fontId="3" fillId="0" borderId="0" xfId="1" applyFont="1" applyProtection="1"/>
    <xf numFmtId="0" fontId="3" fillId="0" borderId="0" xfId="0" applyFont="1" applyProtection="1"/>
    <xf numFmtId="0" fontId="5" fillId="0" borderId="0" xfId="0" applyFont="1" applyProtection="1"/>
    <xf numFmtId="17" fontId="5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textRotation="90"/>
    </xf>
    <xf numFmtId="0" fontId="3" fillId="6" borderId="1" xfId="0" applyFont="1" applyFill="1" applyBorder="1" applyAlignment="1" applyProtection="1">
      <alignment textRotation="90"/>
    </xf>
    <xf numFmtId="43" fontId="3" fillId="6" borderId="1" xfId="1" applyFont="1" applyFill="1" applyBorder="1" applyAlignment="1" applyProtection="1">
      <alignment textRotation="90"/>
    </xf>
    <xf numFmtId="0" fontId="3" fillId="0" borderId="0" xfId="0" applyFont="1" applyAlignment="1" applyProtection="1">
      <alignment vertical="center"/>
    </xf>
    <xf numFmtId="43" fontId="3" fillId="0" borderId="0" xfId="1" applyFont="1" applyAlignment="1" applyProtection="1">
      <alignment vertical="center"/>
    </xf>
    <xf numFmtId="43" fontId="3" fillId="6" borderId="0" xfId="1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43" fontId="12" fillId="0" borderId="0" xfId="1" applyFont="1" applyAlignment="1" applyProtection="1">
      <alignment vertical="center"/>
    </xf>
    <xf numFmtId="43" fontId="12" fillId="6" borderId="0" xfId="1" applyFont="1" applyFill="1" applyAlignment="1" applyProtection="1">
      <alignment vertical="center"/>
    </xf>
    <xf numFmtId="164" fontId="12" fillId="0" borderId="0" xfId="2" applyNumberFormat="1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43" fontId="3" fillId="0" borderId="1" xfId="1" applyFont="1" applyBorder="1" applyAlignment="1" applyProtection="1">
      <alignment vertical="center"/>
    </xf>
    <xf numFmtId="43" fontId="3" fillId="6" borderId="1" xfId="1" applyFont="1" applyFill="1" applyBorder="1" applyAlignment="1" applyProtection="1">
      <alignment vertical="center"/>
    </xf>
    <xf numFmtId="43" fontId="5" fillId="0" borderId="0" xfId="1" applyFont="1" applyProtection="1"/>
    <xf numFmtId="43" fontId="5" fillId="6" borderId="0" xfId="1" applyFont="1" applyFill="1" applyProtection="1"/>
    <xf numFmtId="43" fontId="3" fillId="0" borderId="0" xfId="0" applyNumberFormat="1" applyFont="1" applyProtection="1"/>
    <xf numFmtId="0" fontId="3" fillId="0" borderId="0" xfId="0" applyFont="1" applyFill="1" applyProtection="1"/>
    <xf numFmtId="0" fontId="3" fillId="6" borderId="0" xfId="0" applyFont="1" applyFill="1" applyProtection="1"/>
    <xf numFmtId="10" fontId="10" fillId="0" borderId="0" xfId="0" applyNumberFormat="1" applyFont="1" applyFill="1" applyAlignment="1" applyProtection="1">
      <alignment vertical="center"/>
    </xf>
    <xf numFmtId="10" fontId="10" fillId="6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43" fontId="10" fillId="0" borderId="0" xfId="1" applyFont="1" applyFill="1" applyAlignment="1" applyProtection="1">
      <alignment vertical="center"/>
    </xf>
    <xf numFmtId="43" fontId="10" fillId="6" borderId="0" xfId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wrapText="1"/>
    </xf>
    <xf numFmtId="0" fontId="3" fillId="6" borderId="0" xfId="0" applyFont="1" applyFill="1" applyAlignment="1" applyProtection="1">
      <alignment horizontal="right" wrapText="1"/>
    </xf>
    <xf numFmtId="0" fontId="5" fillId="0" borderId="6" xfId="0" applyFont="1" applyBorder="1" applyProtection="1"/>
    <xf numFmtId="43" fontId="5" fillId="0" borderId="6" xfId="1" applyFont="1" applyBorder="1" applyProtection="1"/>
    <xf numFmtId="43" fontId="5" fillId="6" borderId="6" xfId="1" applyFont="1" applyFill="1" applyBorder="1" applyProtection="1"/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05700"/>
      <color rgb="FFFFEBAB"/>
      <color rgb="FF006100"/>
      <color rgb="FFD2E6C4"/>
      <color rgb="FFFFCDCD"/>
      <color rgb="FFFFAFAF"/>
      <color rgb="FF9C000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strograubuenden.ch/sites/default/files/upload/Merkbl%C3%A4tter/Soll-Arbeitsstunden_pro_Monat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DAF01-EBDF-411B-AE51-594A19972879}">
  <dimension ref="A1:U64"/>
  <sheetViews>
    <sheetView tabSelected="1" zoomScaleNormal="100" workbookViewId="0">
      <selection activeCell="B11" sqref="B11"/>
    </sheetView>
  </sheetViews>
  <sheetFormatPr baseColWidth="10" defaultRowHeight="13.2" x14ac:dyDescent="0.25"/>
  <cols>
    <col min="1" max="1" width="24.6640625" style="8" customWidth="1"/>
    <col min="2" max="2" width="12.6640625" style="14" customWidth="1"/>
    <col min="3" max="3" width="8.88671875" style="15" customWidth="1"/>
    <col min="4" max="4" width="17.21875" style="16" bestFit="1" customWidth="1"/>
    <col min="5" max="5" width="12.6640625" style="8" customWidth="1"/>
    <col min="6" max="10" width="14.109375" style="8" customWidth="1"/>
    <col min="11" max="12" width="12.33203125" style="8" customWidth="1"/>
    <col min="13" max="14" width="11.5546875" style="61" customWidth="1"/>
    <col min="15" max="19" width="11.5546875" style="8" customWidth="1"/>
    <col min="20" max="20" width="11.5546875" style="13" customWidth="1"/>
    <col min="21" max="22" width="11.5546875" style="8" customWidth="1"/>
    <col min="23" max="16384" width="11.5546875" style="8"/>
  </cols>
  <sheetData>
    <row r="1" spans="1:21" ht="17.399999999999999" x14ac:dyDescent="0.3">
      <c r="A1" s="3" t="s">
        <v>24</v>
      </c>
      <c r="F1" s="45"/>
      <c r="G1" s="45"/>
      <c r="H1" s="45"/>
      <c r="I1" s="45"/>
    </row>
    <row r="2" spans="1:21" x14ac:dyDescent="0.25">
      <c r="F2" s="45"/>
      <c r="G2" s="45" t="s">
        <v>28</v>
      </c>
      <c r="H2" s="45"/>
      <c r="I2" s="45"/>
    </row>
    <row r="3" spans="1:21" x14ac:dyDescent="0.25">
      <c r="A3" s="8" t="s">
        <v>25</v>
      </c>
      <c r="B3" s="65" t="s">
        <v>51</v>
      </c>
      <c r="C3" s="57"/>
      <c r="F3" s="45"/>
      <c r="G3" s="45"/>
      <c r="H3" s="45"/>
      <c r="I3" s="45"/>
    </row>
    <row r="4" spans="1:21" s="13" customFormat="1" ht="6.6" customHeight="1" x14ac:dyDescent="0.25">
      <c r="B4" s="55"/>
      <c r="C4" s="17"/>
      <c r="D4" s="18"/>
      <c r="M4" s="62"/>
      <c r="N4" s="62"/>
    </row>
    <row r="5" spans="1:21" x14ac:dyDescent="0.25">
      <c r="A5" s="8" t="s">
        <v>26</v>
      </c>
      <c r="B5" s="65" t="s">
        <v>26</v>
      </c>
      <c r="C5" s="66"/>
      <c r="D5" s="67"/>
    </row>
    <row r="6" spans="1:21" s="13" customFormat="1" ht="6.6" customHeight="1" x14ac:dyDescent="0.25">
      <c r="B6" s="55"/>
      <c r="C6" s="17"/>
      <c r="D6" s="18"/>
      <c r="M6" s="62"/>
      <c r="N6" s="62"/>
    </row>
    <row r="7" spans="1:21" s="13" customFormat="1" ht="14.4" x14ac:dyDescent="0.3">
      <c r="A7" s="1" t="s">
        <v>19</v>
      </c>
      <c r="B7" s="81" t="s">
        <v>19</v>
      </c>
      <c r="C7" s="82"/>
      <c r="D7" s="18"/>
      <c r="M7" s="62"/>
      <c r="N7" s="62"/>
    </row>
    <row r="8" spans="1:21" s="13" customFormat="1" ht="6.6" customHeight="1" x14ac:dyDescent="0.25">
      <c r="B8" s="55"/>
      <c r="C8" s="17"/>
      <c r="D8" s="18"/>
      <c r="M8" s="62"/>
      <c r="N8" s="62"/>
    </row>
    <row r="9" spans="1:21" s="13" customFormat="1" ht="13.8" x14ac:dyDescent="0.25">
      <c r="A9" s="1" t="s">
        <v>0</v>
      </c>
      <c r="B9" s="83" t="s">
        <v>52</v>
      </c>
      <c r="C9" s="83"/>
      <c r="D9" s="18"/>
      <c r="E9" s="78" t="s">
        <v>53</v>
      </c>
      <c r="F9" s="78"/>
      <c r="M9" s="62"/>
      <c r="N9" s="62"/>
    </row>
    <row r="10" spans="1:21" ht="14.4" x14ac:dyDescent="0.3">
      <c r="J10" s="13"/>
      <c r="K10" s="13"/>
      <c r="L10" s="50"/>
    </row>
    <row r="11" spans="1:21" s="25" customFormat="1" ht="52.8" x14ac:dyDescent="0.25">
      <c r="A11" s="19" t="s">
        <v>55</v>
      </c>
      <c r="B11" s="20" t="s">
        <v>33</v>
      </c>
      <c r="C11" s="21" t="s">
        <v>54</v>
      </c>
      <c r="D11" s="23" t="s">
        <v>2</v>
      </c>
      <c r="E11" s="22" t="s">
        <v>20</v>
      </c>
      <c r="F11" s="23" t="s">
        <v>21</v>
      </c>
      <c r="G11" s="23" t="s">
        <v>22</v>
      </c>
      <c r="H11" s="23" t="s">
        <v>23</v>
      </c>
      <c r="I11" s="23" t="s">
        <v>1</v>
      </c>
      <c r="J11" s="23" t="s">
        <v>5</v>
      </c>
      <c r="K11" s="51"/>
      <c r="L11" s="63"/>
      <c r="M11" s="63"/>
    </row>
    <row r="12" spans="1:21" s="25" customFormat="1" x14ac:dyDescent="0.25">
      <c r="A12" s="68"/>
      <c r="B12" s="69"/>
      <c r="C12" s="70"/>
      <c r="D12" s="76">
        <f t="shared" ref="D12:D38" si="0">IFERROR(B12/C12,0)</f>
        <v>0</v>
      </c>
      <c r="E12" s="77" t="str">
        <f>IF(D12&lt;=3470,"a)",IF(D12&gt;=4340,"c)","b)"))</f>
        <v>a)</v>
      </c>
      <c r="F12" s="26" t="e">
        <f t="shared" ref="F12:F38" si="1">C12*$B$9</f>
        <v>#VALUE!</v>
      </c>
      <c r="G12" s="74"/>
      <c r="H12" s="27" t="e">
        <f t="shared" ref="H12:H25" si="2">F12-G12</f>
        <v>#VALUE!</v>
      </c>
      <c r="I12" s="14">
        <f t="shared" ref="I12:I38" si="3">IFERROR(B12/F12*G12,0)</f>
        <v>0</v>
      </c>
      <c r="J12" s="30">
        <f t="shared" ref="J12:J39" si="4">IFERROR(B12/F12*H12,0)</f>
        <v>0</v>
      </c>
      <c r="K12" s="52"/>
      <c r="L12" s="63" t="str">
        <f t="shared" ref="L12:L39" si="5">IF(E12="b)",$J$43*C12,"")</f>
        <v/>
      </c>
      <c r="M12" s="63" t="str">
        <f t="shared" ref="M12:M39" si="6">IF(E12="b)",B12,"")</f>
        <v/>
      </c>
      <c r="T12" s="30"/>
      <c r="U12" s="30"/>
    </row>
    <row r="13" spans="1:21" x14ac:dyDescent="0.25">
      <c r="A13" s="71"/>
      <c r="B13" s="72"/>
      <c r="C13" s="73"/>
      <c r="D13" s="76">
        <f t="shared" si="0"/>
        <v>0</v>
      </c>
      <c r="E13" s="77" t="str">
        <f t="shared" ref="E13:E38" si="7">IF(D13&lt;=3470,"a)",IF(D13&gt;=4340,"c)","b)"))</f>
        <v>a)</v>
      </c>
      <c r="F13" s="26" t="e">
        <f t="shared" si="1"/>
        <v>#VALUE!</v>
      </c>
      <c r="G13" s="74"/>
      <c r="H13" s="27" t="e">
        <f t="shared" si="2"/>
        <v>#VALUE!</v>
      </c>
      <c r="I13" s="14">
        <f t="shared" si="3"/>
        <v>0</v>
      </c>
      <c r="J13" s="30">
        <f t="shared" si="4"/>
        <v>0</v>
      </c>
      <c r="K13" s="52"/>
      <c r="L13" s="63" t="str">
        <f t="shared" si="5"/>
        <v/>
      </c>
      <c r="M13" s="63" t="str">
        <f t="shared" si="6"/>
        <v/>
      </c>
      <c r="N13" s="8"/>
      <c r="S13" s="13"/>
      <c r="T13" s="30"/>
      <c r="U13" s="30"/>
    </row>
    <row r="14" spans="1:21" x14ac:dyDescent="0.25">
      <c r="A14" s="71"/>
      <c r="B14" s="72"/>
      <c r="C14" s="73"/>
      <c r="D14" s="76">
        <f t="shared" si="0"/>
        <v>0</v>
      </c>
      <c r="E14" s="77" t="str">
        <f t="shared" si="7"/>
        <v>a)</v>
      </c>
      <c r="F14" s="26" t="e">
        <f t="shared" si="1"/>
        <v>#VALUE!</v>
      </c>
      <c r="G14" s="74"/>
      <c r="H14" s="27" t="e">
        <f t="shared" si="2"/>
        <v>#VALUE!</v>
      </c>
      <c r="I14" s="14">
        <f t="shared" si="3"/>
        <v>0</v>
      </c>
      <c r="J14" s="30">
        <f t="shared" si="4"/>
        <v>0</v>
      </c>
      <c r="K14" s="52"/>
      <c r="L14" s="63" t="str">
        <f t="shared" si="5"/>
        <v/>
      </c>
      <c r="M14" s="63" t="str">
        <f t="shared" si="6"/>
        <v/>
      </c>
      <c r="N14" s="8"/>
      <c r="S14" s="13"/>
      <c r="T14" s="30"/>
      <c r="U14" s="30"/>
    </row>
    <row r="15" spans="1:21" x14ac:dyDescent="0.25">
      <c r="A15" s="71"/>
      <c r="B15" s="72"/>
      <c r="C15" s="73"/>
      <c r="D15" s="76">
        <f t="shared" si="0"/>
        <v>0</v>
      </c>
      <c r="E15" s="77" t="str">
        <f t="shared" si="7"/>
        <v>a)</v>
      </c>
      <c r="F15" s="26" t="e">
        <f t="shared" si="1"/>
        <v>#VALUE!</v>
      </c>
      <c r="G15" s="74"/>
      <c r="H15" s="27" t="e">
        <f t="shared" si="2"/>
        <v>#VALUE!</v>
      </c>
      <c r="I15" s="14">
        <f t="shared" si="3"/>
        <v>0</v>
      </c>
      <c r="J15" s="30">
        <f t="shared" si="4"/>
        <v>0</v>
      </c>
      <c r="K15" s="52"/>
      <c r="L15" s="63" t="str">
        <f t="shared" si="5"/>
        <v/>
      </c>
      <c r="M15" s="63" t="str">
        <f t="shared" si="6"/>
        <v/>
      </c>
      <c r="N15" s="8"/>
      <c r="S15" s="13"/>
      <c r="T15" s="30"/>
      <c r="U15" s="30"/>
    </row>
    <row r="16" spans="1:21" x14ac:dyDescent="0.25">
      <c r="A16" s="71"/>
      <c r="B16" s="72"/>
      <c r="C16" s="73"/>
      <c r="D16" s="76">
        <f t="shared" si="0"/>
        <v>0</v>
      </c>
      <c r="E16" s="77" t="str">
        <f t="shared" si="7"/>
        <v>a)</v>
      </c>
      <c r="F16" s="26" t="e">
        <f t="shared" si="1"/>
        <v>#VALUE!</v>
      </c>
      <c r="G16" s="74"/>
      <c r="H16" s="27" t="e">
        <f t="shared" si="2"/>
        <v>#VALUE!</v>
      </c>
      <c r="I16" s="14">
        <f t="shared" si="3"/>
        <v>0</v>
      </c>
      <c r="J16" s="30">
        <f t="shared" si="4"/>
        <v>0</v>
      </c>
      <c r="K16" s="52"/>
      <c r="L16" s="63" t="str">
        <f t="shared" si="5"/>
        <v/>
      </c>
      <c r="M16" s="63" t="str">
        <f t="shared" si="6"/>
        <v/>
      </c>
      <c r="N16" s="8"/>
      <c r="S16" s="13"/>
      <c r="T16" s="30"/>
      <c r="U16" s="30"/>
    </row>
    <row r="17" spans="1:21" x14ac:dyDescent="0.25">
      <c r="A17" s="71"/>
      <c r="B17" s="72"/>
      <c r="C17" s="73"/>
      <c r="D17" s="76">
        <f t="shared" si="0"/>
        <v>0</v>
      </c>
      <c r="E17" s="77" t="str">
        <f t="shared" si="7"/>
        <v>a)</v>
      </c>
      <c r="F17" s="26" t="e">
        <f t="shared" si="1"/>
        <v>#VALUE!</v>
      </c>
      <c r="G17" s="74"/>
      <c r="H17" s="27" t="e">
        <f t="shared" si="2"/>
        <v>#VALUE!</v>
      </c>
      <c r="I17" s="14">
        <f t="shared" si="3"/>
        <v>0</v>
      </c>
      <c r="J17" s="30">
        <f t="shared" si="4"/>
        <v>0</v>
      </c>
      <c r="K17" s="52"/>
      <c r="L17" s="63" t="str">
        <f t="shared" si="5"/>
        <v/>
      </c>
      <c r="M17" s="63" t="str">
        <f t="shared" si="6"/>
        <v/>
      </c>
      <c r="N17" s="8"/>
      <c r="S17" s="13"/>
      <c r="T17" s="30"/>
      <c r="U17" s="30"/>
    </row>
    <row r="18" spans="1:21" x14ac:dyDescent="0.25">
      <c r="A18" s="71"/>
      <c r="B18" s="72"/>
      <c r="C18" s="73"/>
      <c r="D18" s="76">
        <f t="shared" si="0"/>
        <v>0</v>
      </c>
      <c r="E18" s="77" t="str">
        <f t="shared" si="7"/>
        <v>a)</v>
      </c>
      <c r="F18" s="26" t="e">
        <f t="shared" si="1"/>
        <v>#VALUE!</v>
      </c>
      <c r="G18" s="74"/>
      <c r="H18" s="27" t="e">
        <f t="shared" si="2"/>
        <v>#VALUE!</v>
      </c>
      <c r="I18" s="14">
        <f t="shared" si="3"/>
        <v>0</v>
      </c>
      <c r="J18" s="30">
        <f t="shared" si="4"/>
        <v>0</v>
      </c>
      <c r="K18" s="52"/>
      <c r="L18" s="63" t="str">
        <f t="shared" si="5"/>
        <v/>
      </c>
      <c r="M18" s="63" t="str">
        <f t="shared" si="6"/>
        <v/>
      </c>
      <c r="N18" s="8"/>
      <c r="S18" s="13"/>
      <c r="T18" s="30"/>
      <c r="U18" s="30"/>
    </row>
    <row r="19" spans="1:21" x14ac:dyDescent="0.25">
      <c r="A19" s="71"/>
      <c r="B19" s="72"/>
      <c r="C19" s="73"/>
      <c r="D19" s="76">
        <f t="shared" si="0"/>
        <v>0</v>
      </c>
      <c r="E19" s="77" t="str">
        <f t="shared" si="7"/>
        <v>a)</v>
      </c>
      <c r="F19" s="26" t="e">
        <f t="shared" si="1"/>
        <v>#VALUE!</v>
      </c>
      <c r="G19" s="74"/>
      <c r="H19" s="27" t="e">
        <f t="shared" si="2"/>
        <v>#VALUE!</v>
      </c>
      <c r="I19" s="14">
        <f t="shared" si="3"/>
        <v>0</v>
      </c>
      <c r="J19" s="30">
        <f t="shared" si="4"/>
        <v>0</v>
      </c>
      <c r="K19" s="52"/>
      <c r="L19" s="63" t="str">
        <f t="shared" si="5"/>
        <v/>
      </c>
      <c r="M19" s="63" t="str">
        <f t="shared" si="6"/>
        <v/>
      </c>
      <c r="N19" s="8"/>
      <c r="S19" s="13"/>
      <c r="T19" s="30"/>
      <c r="U19" s="30"/>
    </row>
    <row r="20" spans="1:21" x14ac:dyDescent="0.25">
      <c r="A20" s="71"/>
      <c r="B20" s="72"/>
      <c r="C20" s="73"/>
      <c r="D20" s="76">
        <f t="shared" si="0"/>
        <v>0</v>
      </c>
      <c r="E20" s="77" t="str">
        <f t="shared" si="7"/>
        <v>a)</v>
      </c>
      <c r="F20" s="26" t="e">
        <f t="shared" si="1"/>
        <v>#VALUE!</v>
      </c>
      <c r="G20" s="74"/>
      <c r="H20" s="27" t="e">
        <f t="shared" si="2"/>
        <v>#VALUE!</v>
      </c>
      <c r="I20" s="14">
        <f t="shared" si="3"/>
        <v>0</v>
      </c>
      <c r="J20" s="30">
        <f t="shared" si="4"/>
        <v>0</v>
      </c>
      <c r="K20" s="52"/>
      <c r="L20" s="63" t="str">
        <f t="shared" si="5"/>
        <v/>
      </c>
      <c r="M20" s="63" t="str">
        <f t="shared" si="6"/>
        <v/>
      </c>
      <c r="N20" s="8"/>
      <c r="S20" s="13"/>
      <c r="T20" s="30"/>
      <c r="U20" s="30"/>
    </row>
    <row r="21" spans="1:21" x14ac:dyDescent="0.25">
      <c r="A21" s="71"/>
      <c r="B21" s="72"/>
      <c r="C21" s="73"/>
      <c r="D21" s="76">
        <f t="shared" si="0"/>
        <v>0</v>
      </c>
      <c r="E21" s="77" t="str">
        <f t="shared" si="7"/>
        <v>a)</v>
      </c>
      <c r="F21" s="26" t="e">
        <f t="shared" si="1"/>
        <v>#VALUE!</v>
      </c>
      <c r="G21" s="74"/>
      <c r="H21" s="27" t="e">
        <f t="shared" si="2"/>
        <v>#VALUE!</v>
      </c>
      <c r="I21" s="14">
        <f t="shared" si="3"/>
        <v>0</v>
      </c>
      <c r="J21" s="30">
        <f t="shared" si="4"/>
        <v>0</v>
      </c>
      <c r="K21" s="52"/>
      <c r="L21" s="63" t="str">
        <f t="shared" si="5"/>
        <v/>
      </c>
      <c r="M21" s="63" t="str">
        <f t="shared" si="6"/>
        <v/>
      </c>
      <c r="N21" s="8"/>
      <c r="S21" s="13"/>
      <c r="T21" s="30"/>
      <c r="U21" s="30"/>
    </row>
    <row r="22" spans="1:21" x14ac:dyDescent="0.25">
      <c r="A22" s="71"/>
      <c r="B22" s="72"/>
      <c r="C22" s="73"/>
      <c r="D22" s="76">
        <f t="shared" si="0"/>
        <v>0</v>
      </c>
      <c r="E22" s="77" t="str">
        <f t="shared" si="7"/>
        <v>a)</v>
      </c>
      <c r="F22" s="26" t="e">
        <f t="shared" si="1"/>
        <v>#VALUE!</v>
      </c>
      <c r="G22" s="74"/>
      <c r="H22" s="27" t="e">
        <f t="shared" si="2"/>
        <v>#VALUE!</v>
      </c>
      <c r="I22" s="14">
        <f t="shared" si="3"/>
        <v>0</v>
      </c>
      <c r="J22" s="30">
        <f t="shared" si="4"/>
        <v>0</v>
      </c>
      <c r="K22" s="52"/>
      <c r="L22" s="63" t="str">
        <f t="shared" si="5"/>
        <v/>
      </c>
      <c r="M22" s="63" t="str">
        <f t="shared" si="6"/>
        <v/>
      </c>
      <c r="N22" s="8"/>
      <c r="S22" s="13"/>
      <c r="T22" s="30"/>
      <c r="U22" s="30"/>
    </row>
    <row r="23" spans="1:21" x14ac:dyDescent="0.25">
      <c r="A23" s="71"/>
      <c r="B23" s="72"/>
      <c r="C23" s="73"/>
      <c r="D23" s="76">
        <f t="shared" si="0"/>
        <v>0</v>
      </c>
      <c r="E23" s="77" t="str">
        <f t="shared" si="7"/>
        <v>a)</v>
      </c>
      <c r="F23" s="26" t="e">
        <f t="shared" si="1"/>
        <v>#VALUE!</v>
      </c>
      <c r="G23" s="74"/>
      <c r="H23" s="27" t="e">
        <f t="shared" si="2"/>
        <v>#VALUE!</v>
      </c>
      <c r="I23" s="14">
        <f t="shared" si="3"/>
        <v>0</v>
      </c>
      <c r="J23" s="30">
        <f t="shared" si="4"/>
        <v>0</v>
      </c>
      <c r="K23" s="52"/>
      <c r="L23" s="63" t="str">
        <f t="shared" si="5"/>
        <v/>
      </c>
      <c r="M23" s="63" t="str">
        <f t="shared" si="6"/>
        <v/>
      </c>
      <c r="N23" s="8"/>
      <c r="S23" s="13"/>
      <c r="T23" s="30"/>
      <c r="U23" s="30"/>
    </row>
    <row r="24" spans="1:21" x14ac:dyDescent="0.25">
      <c r="A24" s="71"/>
      <c r="B24" s="72"/>
      <c r="C24" s="73"/>
      <c r="D24" s="76">
        <f t="shared" si="0"/>
        <v>0</v>
      </c>
      <c r="E24" s="77" t="str">
        <f t="shared" si="7"/>
        <v>a)</v>
      </c>
      <c r="F24" s="26" t="e">
        <f t="shared" si="1"/>
        <v>#VALUE!</v>
      </c>
      <c r="G24" s="74"/>
      <c r="H24" s="27" t="e">
        <f t="shared" si="2"/>
        <v>#VALUE!</v>
      </c>
      <c r="I24" s="14">
        <f t="shared" si="3"/>
        <v>0</v>
      </c>
      <c r="J24" s="30">
        <f t="shared" si="4"/>
        <v>0</v>
      </c>
      <c r="K24" s="52"/>
      <c r="L24" s="63" t="str">
        <f t="shared" si="5"/>
        <v/>
      </c>
      <c r="M24" s="63" t="str">
        <f t="shared" si="6"/>
        <v/>
      </c>
      <c r="N24" s="8"/>
      <c r="S24" s="13"/>
      <c r="T24" s="30"/>
      <c r="U24" s="30"/>
    </row>
    <row r="25" spans="1:21" x14ac:dyDescent="0.25">
      <c r="A25" s="71"/>
      <c r="B25" s="72"/>
      <c r="C25" s="73"/>
      <c r="D25" s="76">
        <f t="shared" si="0"/>
        <v>0</v>
      </c>
      <c r="E25" s="77" t="str">
        <f t="shared" si="7"/>
        <v>a)</v>
      </c>
      <c r="F25" s="26" t="e">
        <f t="shared" si="1"/>
        <v>#VALUE!</v>
      </c>
      <c r="G25" s="74"/>
      <c r="H25" s="27" t="e">
        <f t="shared" si="2"/>
        <v>#VALUE!</v>
      </c>
      <c r="I25" s="14">
        <f t="shared" si="3"/>
        <v>0</v>
      </c>
      <c r="J25" s="30">
        <f t="shared" si="4"/>
        <v>0</v>
      </c>
      <c r="K25" s="52"/>
      <c r="L25" s="63" t="str">
        <f t="shared" si="5"/>
        <v/>
      </c>
      <c r="M25" s="63" t="str">
        <f t="shared" si="6"/>
        <v/>
      </c>
      <c r="N25" s="8"/>
      <c r="S25" s="13"/>
      <c r="T25" s="30"/>
      <c r="U25" s="30"/>
    </row>
    <row r="26" spans="1:21" x14ac:dyDescent="0.25">
      <c r="A26" s="71"/>
      <c r="B26" s="72"/>
      <c r="C26" s="73"/>
      <c r="D26" s="76">
        <f t="shared" si="0"/>
        <v>0</v>
      </c>
      <c r="E26" s="77" t="str">
        <f t="shared" si="7"/>
        <v>a)</v>
      </c>
      <c r="F26" s="26" t="e">
        <f t="shared" si="1"/>
        <v>#VALUE!</v>
      </c>
      <c r="G26" s="74"/>
      <c r="H26" s="27" t="e">
        <f t="shared" ref="H26:H28" si="8">F26-G26</f>
        <v>#VALUE!</v>
      </c>
      <c r="I26" s="14">
        <f t="shared" si="3"/>
        <v>0</v>
      </c>
      <c r="J26" s="30">
        <f t="shared" si="4"/>
        <v>0</v>
      </c>
      <c r="K26" s="52"/>
      <c r="L26" s="63" t="str">
        <f t="shared" si="5"/>
        <v/>
      </c>
      <c r="M26" s="63" t="str">
        <f t="shared" si="6"/>
        <v/>
      </c>
      <c r="N26" s="8"/>
      <c r="S26" s="13"/>
      <c r="T26" s="30"/>
      <c r="U26" s="30"/>
    </row>
    <row r="27" spans="1:21" x14ac:dyDescent="0.25">
      <c r="A27" s="71"/>
      <c r="B27" s="72"/>
      <c r="C27" s="73"/>
      <c r="D27" s="76">
        <f t="shared" si="0"/>
        <v>0</v>
      </c>
      <c r="E27" s="77" t="str">
        <f t="shared" si="7"/>
        <v>a)</v>
      </c>
      <c r="F27" s="26" t="e">
        <f t="shared" si="1"/>
        <v>#VALUE!</v>
      </c>
      <c r="G27" s="74"/>
      <c r="H27" s="27" t="e">
        <f t="shared" si="8"/>
        <v>#VALUE!</v>
      </c>
      <c r="I27" s="14">
        <f t="shared" si="3"/>
        <v>0</v>
      </c>
      <c r="J27" s="30">
        <f t="shared" si="4"/>
        <v>0</v>
      </c>
      <c r="K27" s="52"/>
      <c r="L27" s="63" t="str">
        <f t="shared" si="5"/>
        <v/>
      </c>
      <c r="M27" s="63" t="str">
        <f t="shared" si="6"/>
        <v/>
      </c>
      <c r="N27" s="8"/>
      <c r="S27" s="13"/>
      <c r="T27" s="30"/>
      <c r="U27" s="30"/>
    </row>
    <row r="28" spans="1:21" x14ac:dyDescent="0.25">
      <c r="A28" s="71"/>
      <c r="B28" s="72"/>
      <c r="C28" s="73"/>
      <c r="D28" s="76">
        <f t="shared" si="0"/>
        <v>0</v>
      </c>
      <c r="E28" s="77" t="str">
        <f t="shared" si="7"/>
        <v>a)</v>
      </c>
      <c r="F28" s="26" t="e">
        <f t="shared" si="1"/>
        <v>#VALUE!</v>
      </c>
      <c r="G28" s="74"/>
      <c r="H28" s="27" t="e">
        <f t="shared" si="8"/>
        <v>#VALUE!</v>
      </c>
      <c r="I28" s="14">
        <f t="shared" si="3"/>
        <v>0</v>
      </c>
      <c r="J28" s="30">
        <f t="shared" si="4"/>
        <v>0</v>
      </c>
      <c r="K28" s="52"/>
      <c r="L28" s="63" t="str">
        <f t="shared" si="5"/>
        <v/>
      </c>
      <c r="M28" s="63" t="str">
        <f t="shared" si="6"/>
        <v/>
      </c>
      <c r="N28" s="8"/>
      <c r="S28" s="13"/>
      <c r="T28" s="30"/>
      <c r="U28" s="30"/>
    </row>
    <row r="29" spans="1:21" x14ac:dyDescent="0.25">
      <c r="A29" s="71"/>
      <c r="B29" s="72"/>
      <c r="C29" s="73"/>
      <c r="D29" s="76">
        <f t="shared" si="0"/>
        <v>0</v>
      </c>
      <c r="E29" s="77" t="str">
        <f t="shared" si="7"/>
        <v>a)</v>
      </c>
      <c r="F29" s="26" t="e">
        <f t="shared" si="1"/>
        <v>#VALUE!</v>
      </c>
      <c r="G29" s="74"/>
      <c r="H29" s="27" t="e">
        <f t="shared" ref="H29" si="9">F29-G29</f>
        <v>#VALUE!</v>
      </c>
      <c r="I29" s="14">
        <f t="shared" si="3"/>
        <v>0</v>
      </c>
      <c r="J29" s="30">
        <f t="shared" si="4"/>
        <v>0</v>
      </c>
      <c r="K29" s="52"/>
      <c r="L29" s="63" t="str">
        <f t="shared" si="5"/>
        <v/>
      </c>
      <c r="M29" s="63" t="str">
        <f t="shared" si="6"/>
        <v/>
      </c>
      <c r="N29" s="8"/>
      <c r="S29" s="13"/>
      <c r="T29" s="30"/>
      <c r="U29" s="30"/>
    </row>
    <row r="30" spans="1:21" x14ac:dyDescent="0.25">
      <c r="A30" s="71"/>
      <c r="B30" s="72"/>
      <c r="C30" s="73"/>
      <c r="D30" s="76">
        <f t="shared" si="0"/>
        <v>0</v>
      </c>
      <c r="E30" s="77" t="str">
        <f t="shared" si="7"/>
        <v>a)</v>
      </c>
      <c r="F30" s="26" t="e">
        <f t="shared" si="1"/>
        <v>#VALUE!</v>
      </c>
      <c r="G30" s="74"/>
      <c r="H30" s="27" t="e">
        <f t="shared" ref="H30:H38" si="10">F30-G30</f>
        <v>#VALUE!</v>
      </c>
      <c r="I30" s="14">
        <f t="shared" si="3"/>
        <v>0</v>
      </c>
      <c r="J30" s="30">
        <f t="shared" si="4"/>
        <v>0</v>
      </c>
      <c r="K30" s="52"/>
      <c r="L30" s="63" t="str">
        <f t="shared" si="5"/>
        <v/>
      </c>
      <c r="M30" s="63" t="str">
        <f t="shared" si="6"/>
        <v/>
      </c>
      <c r="N30" s="8"/>
      <c r="S30" s="13"/>
      <c r="T30" s="30"/>
      <c r="U30" s="30"/>
    </row>
    <row r="31" spans="1:21" x14ac:dyDescent="0.25">
      <c r="A31" s="71"/>
      <c r="B31" s="72"/>
      <c r="C31" s="73"/>
      <c r="D31" s="76">
        <f t="shared" si="0"/>
        <v>0</v>
      </c>
      <c r="E31" s="77" t="str">
        <f t="shared" si="7"/>
        <v>a)</v>
      </c>
      <c r="F31" s="26" t="e">
        <f t="shared" si="1"/>
        <v>#VALUE!</v>
      </c>
      <c r="G31" s="74"/>
      <c r="H31" s="27" t="e">
        <f t="shared" si="10"/>
        <v>#VALUE!</v>
      </c>
      <c r="I31" s="14">
        <f t="shared" si="3"/>
        <v>0</v>
      </c>
      <c r="J31" s="30">
        <f t="shared" si="4"/>
        <v>0</v>
      </c>
      <c r="K31" s="52"/>
      <c r="L31" s="63" t="str">
        <f t="shared" si="5"/>
        <v/>
      </c>
      <c r="M31" s="63" t="str">
        <f t="shared" si="6"/>
        <v/>
      </c>
      <c r="N31" s="8"/>
      <c r="S31" s="13"/>
      <c r="T31" s="30"/>
      <c r="U31" s="30"/>
    </row>
    <row r="32" spans="1:21" x14ac:dyDescent="0.25">
      <c r="A32" s="71"/>
      <c r="B32" s="72"/>
      <c r="C32" s="73"/>
      <c r="D32" s="76">
        <f t="shared" si="0"/>
        <v>0</v>
      </c>
      <c r="E32" s="77" t="str">
        <f t="shared" si="7"/>
        <v>a)</v>
      </c>
      <c r="F32" s="26" t="e">
        <f t="shared" si="1"/>
        <v>#VALUE!</v>
      </c>
      <c r="G32" s="74"/>
      <c r="H32" s="27" t="e">
        <f t="shared" si="10"/>
        <v>#VALUE!</v>
      </c>
      <c r="I32" s="14">
        <f t="shared" si="3"/>
        <v>0</v>
      </c>
      <c r="J32" s="30">
        <f t="shared" si="4"/>
        <v>0</v>
      </c>
      <c r="K32" s="52"/>
      <c r="L32" s="63" t="str">
        <f t="shared" si="5"/>
        <v/>
      </c>
      <c r="M32" s="63" t="str">
        <f t="shared" si="6"/>
        <v/>
      </c>
      <c r="N32" s="8"/>
      <c r="S32" s="13"/>
      <c r="T32" s="30"/>
      <c r="U32" s="30"/>
    </row>
    <row r="33" spans="1:21" x14ac:dyDescent="0.25">
      <c r="A33" s="71"/>
      <c r="B33" s="72"/>
      <c r="C33" s="73"/>
      <c r="D33" s="76">
        <f t="shared" si="0"/>
        <v>0</v>
      </c>
      <c r="E33" s="77" t="str">
        <f t="shared" si="7"/>
        <v>a)</v>
      </c>
      <c r="F33" s="26" t="e">
        <f t="shared" si="1"/>
        <v>#VALUE!</v>
      </c>
      <c r="G33" s="74"/>
      <c r="H33" s="27" t="e">
        <f t="shared" si="10"/>
        <v>#VALUE!</v>
      </c>
      <c r="I33" s="14">
        <f t="shared" si="3"/>
        <v>0</v>
      </c>
      <c r="J33" s="30">
        <f t="shared" si="4"/>
        <v>0</v>
      </c>
      <c r="K33" s="52"/>
      <c r="L33" s="63" t="str">
        <f t="shared" si="5"/>
        <v/>
      </c>
      <c r="M33" s="63" t="str">
        <f t="shared" si="6"/>
        <v/>
      </c>
      <c r="N33" s="8"/>
      <c r="S33" s="13"/>
      <c r="T33" s="30"/>
      <c r="U33" s="30"/>
    </row>
    <row r="34" spans="1:21" x14ac:dyDescent="0.25">
      <c r="A34" s="71"/>
      <c r="B34" s="72"/>
      <c r="C34" s="73"/>
      <c r="D34" s="76">
        <f t="shared" si="0"/>
        <v>0</v>
      </c>
      <c r="E34" s="77" t="str">
        <f t="shared" si="7"/>
        <v>a)</v>
      </c>
      <c r="F34" s="26" t="e">
        <f t="shared" si="1"/>
        <v>#VALUE!</v>
      </c>
      <c r="G34" s="74"/>
      <c r="H34" s="27" t="e">
        <f t="shared" si="10"/>
        <v>#VALUE!</v>
      </c>
      <c r="I34" s="14">
        <f t="shared" si="3"/>
        <v>0</v>
      </c>
      <c r="J34" s="30">
        <f t="shared" si="4"/>
        <v>0</v>
      </c>
      <c r="K34" s="52"/>
      <c r="L34" s="63" t="str">
        <f t="shared" si="5"/>
        <v/>
      </c>
      <c r="M34" s="63" t="str">
        <f t="shared" si="6"/>
        <v/>
      </c>
      <c r="N34" s="8"/>
      <c r="S34" s="13"/>
      <c r="T34" s="30"/>
      <c r="U34" s="30"/>
    </row>
    <row r="35" spans="1:21" x14ac:dyDescent="0.25">
      <c r="A35" s="71"/>
      <c r="B35" s="72"/>
      <c r="C35" s="73"/>
      <c r="D35" s="76">
        <f t="shared" si="0"/>
        <v>0</v>
      </c>
      <c r="E35" s="77" t="str">
        <f t="shared" si="7"/>
        <v>a)</v>
      </c>
      <c r="F35" s="26" t="e">
        <f t="shared" si="1"/>
        <v>#VALUE!</v>
      </c>
      <c r="G35" s="74"/>
      <c r="H35" s="27" t="e">
        <f t="shared" si="10"/>
        <v>#VALUE!</v>
      </c>
      <c r="I35" s="14">
        <f t="shared" si="3"/>
        <v>0</v>
      </c>
      <c r="J35" s="30">
        <f t="shared" si="4"/>
        <v>0</v>
      </c>
      <c r="K35" s="52"/>
      <c r="L35" s="63" t="str">
        <f t="shared" si="5"/>
        <v/>
      </c>
      <c r="M35" s="63" t="str">
        <f t="shared" si="6"/>
        <v/>
      </c>
      <c r="N35" s="8"/>
      <c r="S35" s="13"/>
      <c r="T35" s="30"/>
      <c r="U35" s="30"/>
    </row>
    <row r="36" spans="1:21" x14ac:dyDescent="0.25">
      <c r="A36" s="71"/>
      <c r="B36" s="72"/>
      <c r="C36" s="73"/>
      <c r="D36" s="76">
        <f t="shared" si="0"/>
        <v>0</v>
      </c>
      <c r="E36" s="77" t="str">
        <f t="shared" si="7"/>
        <v>a)</v>
      </c>
      <c r="F36" s="26" t="e">
        <f t="shared" si="1"/>
        <v>#VALUE!</v>
      </c>
      <c r="G36" s="74"/>
      <c r="H36" s="27" t="e">
        <f t="shared" si="10"/>
        <v>#VALUE!</v>
      </c>
      <c r="I36" s="14">
        <f t="shared" si="3"/>
        <v>0</v>
      </c>
      <c r="J36" s="30">
        <f t="shared" si="4"/>
        <v>0</v>
      </c>
      <c r="K36" s="52"/>
      <c r="L36" s="63" t="str">
        <f t="shared" si="5"/>
        <v/>
      </c>
      <c r="M36" s="63" t="str">
        <f t="shared" si="6"/>
        <v/>
      </c>
      <c r="N36" s="8"/>
      <c r="S36" s="13"/>
      <c r="T36" s="30"/>
      <c r="U36" s="30"/>
    </row>
    <row r="37" spans="1:21" x14ac:dyDescent="0.25">
      <c r="A37" s="71"/>
      <c r="B37" s="72"/>
      <c r="C37" s="73"/>
      <c r="D37" s="76">
        <f t="shared" si="0"/>
        <v>0</v>
      </c>
      <c r="E37" s="77" t="str">
        <f t="shared" si="7"/>
        <v>a)</v>
      </c>
      <c r="F37" s="26" t="e">
        <f t="shared" si="1"/>
        <v>#VALUE!</v>
      </c>
      <c r="G37" s="74"/>
      <c r="H37" s="27" t="e">
        <f t="shared" si="10"/>
        <v>#VALUE!</v>
      </c>
      <c r="I37" s="14">
        <f t="shared" si="3"/>
        <v>0</v>
      </c>
      <c r="J37" s="30">
        <f t="shared" si="4"/>
        <v>0</v>
      </c>
      <c r="K37" s="52"/>
      <c r="L37" s="63" t="str">
        <f t="shared" si="5"/>
        <v/>
      </c>
      <c r="M37" s="63" t="str">
        <f t="shared" si="6"/>
        <v/>
      </c>
      <c r="N37" s="8"/>
      <c r="S37" s="13"/>
      <c r="T37" s="30"/>
      <c r="U37" s="30"/>
    </row>
    <row r="38" spans="1:21" x14ac:dyDescent="0.25">
      <c r="A38" s="71"/>
      <c r="B38" s="72"/>
      <c r="C38" s="73"/>
      <c r="D38" s="76">
        <f t="shared" si="0"/>
        <v>0</v>
      </c>
      <c r="E38" s="77" t="str">
        <f t="shared" si="7"/>
        <v>a)</v>
      </c>
      <c r="F38" s="26" t="e">
        <f t="shared" si="1"/>
        <v>#VALUE!</v>
      </c>
      <c r="G38" s="74"/>
      <c r="H38" s="27" t="e">
        <f t="shared" si="10"/>
        <v>#VALUE!</v>
      </c>
      <c r="I38" s="14">
        <f t="shared" si="3"/>
        <v>0</v>
      </c>
      <c r="J38" s="30">
        <f t="shared" si="4"/>
        <v>0</v>
      </c>
      <c r="K38" s="52"/>
      <c r="L38" s="63" t="str">
        <f t="shared" si="5"/>
        <v/>
      </c>
      <c r="M38" s="63" t="str">
        <f t="shared" si="6"/>
        <v/>
      </c>
      <c r="N38" s="8"/>
      <c r="S38" s="13"/>
      <c r="T38" s="30"/>
      <c r="U38" s="30"/>
    </row>
    <row r="39" spans="1:21" x14ac:dyDescent="0.25">
      <c r="A39" s="31"/>
      <c r="B39" s="32"/>
      <c r="C39" s="33"/>
      <c r="D39" s="31"/>
      <c r="E39" s="31"/>
      <c r="F39" s="31"/>
      <c r="G39" s="31"/>
      <c r="H39" s="31"/>
      <c r="I39" s="31"/>
      <c r="J39" s="56">
        <f t="shared" si="4"/>
        <v>0</v>
      </c>
      <c r="K39" s="53"/>
      <c r="L39" s="63" t="str">
        <f t="shared" si="5"/>
        <v/>
      </c>
      <c r="M39" s="63" t="str">
        <f t="shared" si="6"/>
        <v/>
      </c>
      <c r="N39" s="60" t="str">
        <f>IF(E39="b)",L39/M39,IF(E39="a)",100,IF(E39="c)",80,"")))</f>
        <v/>
      </c>
      <c r="S39" s="13"/>
      <c r="T39" s="8"/>
    </row>
    <row r="40" spans="1:21" x14ac:dyDescent="0.25">
      <c r="A40" s="8" t="s">
        <v>6</v>
      </c>
      <c r="B40" s="14">
        <f>SUM(B12:B39)</f>
        <v>0</v>
      </c>
      <c r="C40" s="29" t="e">
        <f>AVERAGE(C22:C39)</f>
        <v>#DIV/0!</v>
      </c>
      <c r="D40" s="8"/>
      <c r="F40" s="14" t="e">
        <f t="shared" ref="F40:J40" si="11">SUM(F12:F39)</f>
        <v>#VALUE!</v>
      </c>
      <c r="G40" s="14">
        <f t="shared" si="11"/>
        <v>0</v>
      </c>
      <c r="H40" s="14" t="e">
        <f t="shared" si="11"/>
        <v>#VALUE!</v>
      </c>
      <c r="I40" s="14">
        <f t="shared" si="11"/>
        <v>0</v>
      </c>
      <c r="J40" s="14">
        <f t="shared" si="11"/>
        <v>0</v>
      </c>
      <c r="K40" s="54"/>
      <c r="L40" s="61">
        <f>SUM(L22:L39)</f>
        <v>0</v>
      </c>
      <c r="M40" s="61">
        <f>SUM(M22:M39)</f>
        <v>0</v>
      </c>
      <c r="N40" s="26"/>
      <c r="O40" s="26"/>
      <c r="P40" s="26"/>
      <c r="Q40" s="26"/>
      <c r="R40" s="26"/>
      <c r="S40" s="28"/>
      <c r="T40" s="26"/>
      <c r="U40" s="26"/>
    </row>
    <row r="41" spans="1:21" x14ac:dyDescent="0.25">
      <c r="D41" s="8"/>
      <c r="L41" s="61"/>
      <c r="N41" s="8"/>
      <c r="S41" s="13"/>
      <c r="T41" s="8"/>
    </row>
    <row r="42" spans="1:21" x14ac:dyDescent="0.25">
      <c r="C42" s="59"/>
      <c r="D42" s="35" t="s">
        <v>3</v>
      </c>
      <c r="E42" s="35"/>
      <c r="J42" s="26"/>
      <c r="L42" s="61"/>
      <c r="N42" s="8"/>
      <c r="S42" s="13"/>
      <c r="T42" s="8"/>
    </row>
    <row r="43" spans="1:21" x14ac:dyDescent="0.25">
      <c r="D43" s="36" t="s">
        <v>18</v>
      </c>
      <c r="E43" s="36"/>
      <c r="I43" s="2" t="s">
        <v>27</v>
      </c>
      <c r="J43" s="37">
        <v>3470</v>
      </c>
      <c r="L43" s="61"/>
      <c r="N43" s="8"/>
      <c r="S43" s="13"/>
      <c r="T43" s="8"/>
    </row>
    <row r="44" spans="1:21" x14ac:dyDescent="0.25">
      <c r="D44" s="38" t="s">
        <v>4</v>
      </c>
      <c r="E44" s="38"/>
      <c r="I44" s="2" t="s">
        <v>32</v>
      </c>
      <c r="K44" s="26"/>
      <c r="L44" s="61"/>
      <c r="N44" s="8"/>
      <c r="S44" s="13"/>
      <c r="T44" s="8"/>
    </row>
    <row r="45" spans="1:21" x14ac:dyDescent="0.25">
      <c r="D45" s="38"/>
      <c r="E45" s="38"/>
      <c r="I45" s="2"/>
      <c r="K45" s="26"/>
      <c r="L45" s="61"/>
      <c r="N45" s="8"/>
      <c r="S45" s="13"/>
      <c r="T45" s="8"/>
    </row>
    <row r="46" spans="1:21" x14ac:dyDescent="0.25">
      <c r="K46" s="26"/>
    </row>
    <row r="48" spans="1:21" ht="26.4" x14ac:dyDescent="0.25">
      <c r="A48" s="34"/>
      <c r="B48" s="46"/>
      <c r="C48" s="47"/>
      <c r="D48" s="48"/>
      <c r="E48" s="49" t="s">
        <v>29</v>
      </c>
      <c r="F48" s="49" t="s">
        <v>31</v>
      </c>
      <c r="G48" s="49" t="s">
        <v>30</v>
      </c>
      <c r="H48" s="24" t="s">
        <v>7</v>
      </c>
    </row>
    <row r="49" spans="1:20" ht="33" customHeight="1" x14ac:dyDescent="0.25">
      <c r="A49" s="39" t="s">
        <v>12</v>
      </c>
    </row>
    <row r="50" spans="1:20" x14ac:dyDescent="0.25">
      <c r="A50" s="25"/>
    </row>
    <row r="51" spans="1:20" s="40" customFormat="1" ht="33" customHeight="1" x14ac:dyDescent="0.3">
      <c r="A51" s="79" t="s">
        <v>8</v>
      </c>
      <c r="B51" s="79"/>
      <c r="C51" s="79"/>
      <c r="D51" s="80"/>
      <c r="E51" s="4" t="e">
        <f>SUMIF(E12:E39,"a)",F12:F39)</f>
        <v>#VALUE!</v>
      </c>
      <c r="F51" s="4">
        <f>SUMIF(E12:E39,"b)",F12:F39)</f>
        <v>0</v>
      </c>
      <c r="G51" s="4">
        <f>SUMIF(E12:E39,"c)",F12:F39)</f>
        <v>0</v>
      </c>
      <c r="H51" s="4" t="e">
        <f>SUM(E51:G51)</f>
        <v>#VALUE!</v>
      </c>
      <c r="M51" s="64"/>
      <c r="N51" s="64"/>
      <c r="T51" s="41"/>
    </row>
    <row r="52" spans="1:20" s="40" customFormat="1" ht="33" customHeight="1" x14ac:dyDescent="0.3">
      <c r="A52" s="79" t="s">
        <v>9</v>
      </c>
      <c r="B52" s="79"/>
      <c r="C52" s="79"/>
      <c r="D52" s="80"/>
      <c r="E52" s="4" t="e">
        <f>SUMIF(E12:E39,"a)",H12:H39)</f>
        <v>#VALUE!</v>
      </c>
      <c r="F52" s="4">
        <f>SUMIF(E12:E39,"b)",H12:H39)</f>
        <v>0</v>
      </c>
      <c r="G52" s="4">
        <f>SUMIF(E12:E39,"c)",H12:H39)</f>
        <v>0</v>
      </c>
      <c r="H52" s="4" t="e">
        <f>SUM(E52:G52)</f>
        <v>#VALUE!</v>
      </c>
      <c r="M52" s="64"/>
      <c r="N52" s="64"/>
      <c r="T52" s="41"/>
    </row>
    <row r="53" spans="1:20" s="40" customFormat="1" ht="33" customHeight="1" x14ac:dyDescent="0.3">
      <c r="A53" s="79" t="s">
        <v>10</v>
      </c>
      <c r="B53" s="79"/>
      <c r="C53" s="79"/>
      <c r="D53" s="80"/>
      <c r="E53" s="5" t="e">
        <f>IF(E51=0,"0.00%",E52/E51)</f>
        <v>#VALUE!</v>
      </c>
      <c r="F53" s="6" t="str">
        <f>IF(F51=0,"0.00%",F52/F51)</f>
        <v>0.00%</v>
      </c>
      <c r="G53" s="6" t="str">
        <f>IF(G51=0,"0.00%",G52/G51)</f>
        <v>0.00%</v>
      </c>
      <c r="H53" s="7" t="e">
        <f>H52/H51</f>
        <v>#VALUE!</v>
      </c>
      <c r="M53" s="64"/>
      <c r="N53" s="64"/>
      <c r="T53" s="41"/>
    </row>
    <row r="54" spans="1:20" x14ac:dyDescent="0.25">
      <c r="A54" s="25"/>
      <c r="B54" s="8"/>
      <c r="C54" s="8"/>
      <c r="D54" s="8"/>
    </row>
    <row r="55" spans="1:20" ht="33" customHeight="1" x14ac:dyDescent="0.25">
      <c r="A55" s="39" t="s">
        <v>11</v>
      </c>
      <c r="D55" s="2"/>
      <c r="E55" s="9"/>
      <c r="F55" s="9"/>
      <c r="G55" s="9"/>
      <c r="H55" s="10"/>
    </row>
    <row r="56" spans="1:20" x14ac:dyDescent="0.25">
      <c r="A56" s="25"/>
      <c r="B56" s="8"/>
      <c r="C56" s="8"/>
    </row>
    <row r="57" spans="1:20" s="40" customFormat="1" ht="33" customHeight="1" x14ac:dyDescent="0.3">
      <c r="A57" s="79" t="s">
        <v>13</v>
      </c>
      <c r="B57" s="79"/>
      <c r="C57" s="79"/>
      <c r="D57" s="80"/>
      <c r="E57" s="4">
        <f>SUMIF(E12:E39,"a)",B12:B39)</f>
        <v>0</v>
      </c>
      <c r="F57" s="4">
        <f>SUMIF(E12:E39,"b)",B12:B39)</f>
        <v>0</v>
      </c>
      <c r="G57" s="4">
        <f>SUMIF(E12:E39,"c)",B12:B39)</f>
        <v>0</v>
      </c>
      <c r="H57" s="4">
        <f>SUM(E57:G57)</f>
        <v>0</v>
      </c>
      <c r="M57" s="64"/>
      <c r="N57" s="64"/>
      <c r="T57" s="41"/>
    </row>
    <row r="58" spans="1:20" s="40" customFormat="1" ht="33" customHeight="1" x14ac:dyDescent="0.3">
      <c r="A58" s="79" t="s">
        <v>49</v>
      </c>
      <c r="B58" s="79"/>
      <c r="C58" s="79"/>
      <c r="D58" s="80"/>
      <c r="E58" s="4" t="e">
        <f>E57*E53</f>
        <v>#VALUE!</v>
      </c>
      <c r="F58" s="4">
        <f>ROUND(F57*F53*20,0)/20</f>
        <v>0</v>
      </c>
      <c r="G58" s="4">
        <f>ROUND(G57*G53*20,0)/20</f>
        <v>0</v>
      </c>
      <c r="H58" s="4" t="e">
        <f>SUM(E58:G58)</f>
        <v>#VALUE!</v>
      </c>
      <c r="M58" s="64"/>
      <c r="N58" s="64"/>
      <c r="T58" s="41"/>
    </row>
    <row r="59" spans="1:20" x14ac:dyDescent="0.25">
      <c r="A59" s="25"/>
      <c r="B59" s="8"/>
      <c r="C59" s="8"/>
      <c r="D59" s="8"/>
    </row>
    <row r="60" spans="1:20" ht="33" customHeight="1" x14ac:dyDescent="0.25">
      <c r="A60" s="39" t="s">
        <v>14</v>
      </c>
      <c r="D60" s="2" t="s">
        <v>15</v>
      </c>
      <c r="E60" s="58">
        <v>1</v>
      </c>
      <c r="F60" s="59">
        <f>IFERROR(L40/M40,0)</f>
        <v>0</v>
      </c>
      <c r="G60" s="58">
        <v>0.8</v>
      </c>
      <c r="H60" s="10"/>
    </row>
    <row r="61" spans="1:20" x14ac:dyDescent="0.25">
      <c r="A61" s="25"/>
      <c r="B61" s="8"/>
      <c r="C61" s="8"/>
    </row>
    <row r="62" spans="1:20" s="40" customFormat="1" ht="33" customHeight="1" x14ac:dyDescent="0.3">
      <c r="A62" s="79" t="s">
        <v>16</v>
      </c>
      <c r="B62" s="79"/>
      <c r="C62" s="79"/>
      <c r="D62" s="80"/>
      <c r="E62" s="4" t="e">
        <f>E58*E60</f>
        <v>#VALUE!</v>
      </c>
      <c r="F62" s="4">
        <f>F58*F60</f>
        <v>0</v>
      </c>
      <c r="G62" s="4">
        <f>G58*G60</f>
        <v>0</v>
      </c>
      <c r="H62" s="4" t="e">
        <f>SUM(E62:G62)</f>
        <v>#VALUE!</v>
      </c>
      <c r="M62" s="64"/>
      <c r="N62" s="64"/>
      <c r="T62" s="41"/>
    </row>
    <row r="63" spans="1:20" s="40" customFormat="1" ht="33" customHeight="1" thickBot="1" x14ac:dyDescent="0.35">
      <c r="A63" s="79" t="s">
        <v>17</v>
      </c>
      <c r="B63" s="79"/>
      <c r="C63" s="79"/>
      <c r="D63" s="80"/>
      <c r="E63" s="11" t="e">
        <f>E58*6.4%</f>
        <v>#VALUE!</v>
      </c>
      <c r="F63" s="11">
        <f>ROUND(F58*6.4%*20,0)/20</f>
        <v>0</v>
      </c>
      <c r="G63" s="11">
        <f>ROUND(G58*6.4%*20,0)/20</f>
        <v>0</v>
      </c>
      <c r="H63" s="11">
        <f>SUM(F63:G63)</f>
        <v>0</v>
      </c>
      <c r="M63" s="64"/>
      <c r="N63" s="64"/>
      <c r="T63" s="41"/>
    </row>
    <row r="64" spans="1:20" ht="38.4" customHeight="1" thickBot="1" x14ac:dyDescent="0.3">
      <c r="A64" s="40"/>
      <c r="B64" s="42"/>
      <c r="C64" s="43"/>
      <c r="D64" s="44"/>
      <c r="E64" s="12" t="e">
        <f>ROUND(SUM(E62:E63)*20,0)/20</f>
        <v>#VALUE!</v>
      </c>
      <c r="F64" s="12">
        <f>ROUND(SUM(F62:F63)*20,0)/20</f>
        <v>0</v>
      </c>
      <c r="G64" s="12">
        <f>ROUND(SUM(G62:G63)*20,0)/20</f>
        <v>0</v>
      </c>
      <c r="H64" s="12" t="e">
        <f>ROUND(SUM(H62:H63)*20,0)/20</f>
        <v>#VALUE!</v>
      </c>
    </row>
  </sheetData>
  <sheetProtection sheet="1" objects="1" scenarios="1"/>
  <mergeCells count="9">
    <mergeCell ref="A63:D63"/>
    <mergeCell ref="B7:C7"/>
    <mergeCell ref="B9:C9"/>
    <mergeCell ref="A51:D51"/>
    <mergeCell ref="A52:D52"/>
    <mergeCell ref="A53:D53"/>
    <mergeCell ref="A57:D57"/>
    <mergeCell ref="A58:D58"/>
    <mergeCell ref="A62:D62"/>
  </mergeCells>
  <conditionalFormatting sqref="E12:E38">
    <cfRule type="cellIs" dxfId="5" priority="58" operator="equal">
      <formula>"c)"</formula>
    </cfRule>
    <cfRule type="cellIs" dxfId="4" priority="59" operator="equal">
      <formula>"b)"</formula>
    </cfRule>
    <cfRule type="cellIs" dxfId="3" priority="60" operator="equal">
      <formula>"a)"</formula>
    </cfRule>
  </conditionalFormatting>
  <conditionalFormatting sqref="D12:D38">
    <cfRule type="cellIs" dxfId="2" priority="1" operator="greaterThanOrEqual">
      <formula>4340</formula>
    </cfRule>
    <cfRule type="cellIs" dxfId="1" priority="2" operator="lessThanOrEqual">
      <formula>3470</formula>
    </cfRule>
  </conditionalFormatting>
  <conditionalFormatting sqref="D12:D38">
    <cfRule type="cellIs" dxfId="0" priority="3" operator="between">
      <formula>3470.01</formula>
      <formula>4339.99</formula>
    </cfRule>
  </conditionalFormatting>
  <hyperlinks>
    <hyperlink ref="E9:F9" r:id="rId1" display="Link zu den Sollstunden" xr:uid="{FC7089DC-C537-453C-A22D-8868A1D487FA}"/>
  </hyperlinks>
  <pageMargins left="0.59055118110236227" right="0.59055118110236227" top="0.78740157480314965" bottom="0.78740157480314965" header="0.31496062992125984" footer="0.31496062992125984"/>
  <pageSetup paperSize="9" scale="86" orientation="landscape" r:id="rId2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C92E-AFA4-41ED-BDDD-A58E518DB1AE}">
  <dimension ref="A1:AG24"/>
  <sheetViews>
    <sheetView zoomScaleNormal="10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E17" sqref="E17"/>
    </sheetView>
  </sheetViews>
  <sheetFormatPr baseColWidth="10" defaultRowHeight="13.2" x14ac:dyDescent="0.25"/>
  <cols>
    <col min="1" max="1" width="26.6640625" style="91" customWidth="1"/>
    <col min="2" max="2" width="0.77734375" style="91" customWidth="1"/>
    <col min="3" max="3" width="10.109375" style="91" bestFit="1" customWidth="1"/>
    <col min="4" max="4" width="0.77734375" style="91" customWidth="1"/>
    <col min="5" max="24" width="9.21875" style="90" customWidth="1"/>
    <col min="25" max="31" width="9.21875" style="91" customWidth="1"/>
    <col min="32" max="16384" width="11.5546875" style="91"/>
  </cols>
  <sheetData>
    <row r="1" spans="1:33" ht="15.6" x14ac:dyDescent="0.3">
      <c r="A1" s="84" t="s">
        <v>47</v>
      </c>
      <c r="B1" s="85"/>
      <c r="C1" s="85"/>
      <c r="D1" s="85"/>
      <c r="E1" s="86"/>
      <c r="F1" s="86"/>
      <c r="G1" s="86"/>
      <c r="H1" s="87"/>
      <c r="I1" s="88"/>
      <c r="J1" s="88"/>
      <c r="K1" s="88"/>
      <c r="L1" s="88"/>
      <c r="M1" s="88"/>
      <c r="N1" s="89"/>
      <c r="O1" s="89"/>
      <c r="P1" s="89"/>
      <c r="Q1" s="89"/>
      <c r="R1" s="89"/>
    </row>
    <row r="2" spans="1:33" x14ac:dyDescent="0.25">
      <c r="H2" s="89"/>
      <c r="I2" s="88" t="s">
        <v>50</v>
      </c>
      <c r="J2" s="89"/>
      <c r="K2" s="88"/>
      <c r="L2" s="88"/>
      <c r="M2" s="88"/>
      <c r="N2" s="89"/>
      <c r="O2" s="89"/>
      <c r="P2" s="89"/>
      <c r="Q2" s="89"/>
      <c r="R2" s="89"/>
    </row>
    <row r="3" spans="1:33" ht="14.4" x14ac:dyDescent="0.3">
      <c r="A3" s="92" t="s">
        <v>19</v>
      </c>
      <c r="B3" s="93"/>
      <c r="C3" s="93" t="str">
        <f>Berechnung!B7</f>
        <v>Monat</v>
      </c>
      <c r="D3" s="93"/>
      <c r="E3" s="94"/>
      <c r="H3" s="89"/>
      <c r="I3" s="88"/>
      <c r="J3" s="88"/>
      <c r="K3" s="88"/>
      <c r="L3" s="88"/>
      <c r="M3" s="88"/>
      <c r="N3" s="89"/>
      <c r="O3" s="89"/>
      <c r="P3" s="89"/>
      <c r="Q3" s="89"/>
      <c r="R3" s="89"/>
    </row>
    <row r="6" spans="1:33" ht="122.4" customHeight="1" x14ac:dyDescent="0.25">
      <c r="A6" s="95"/>
      <c r="B6" s="96"/>
      <c r="C6" s="97" t="s">
        <v>6</v>
      </c>
      <c r="D6" s="96"/>
      <c r="E6" s="98">
        <f>Berechnung!A12</f>
        <v>0</v>
      </c>
      <c r="F6" s="98">
        <f>Berechnung!A13</f>
        <v>0</v>
      </c>
      <c r="G6" s="98">
        <f>Berechnung!A14</f>
        <v>0</v>
      </c>
      <c r="H6" s="98">
        <f>Berechnung!A15</f>
        <v>0</v>
      </c>
      <c r="I6" s="98">
        <f>Berechnung!A16</f>
        <v>0</v>
      </c>
      <c r="J6" s="98">
        <f>Berechnung!A17</f>
        <v>0</v>
      </c>
      <c r="K6" s="98">
        <f>Berechnung!A18</f>
        <v>0</v>
      </c>
      <c r="L6" s="98">
        <f>Berechnung!A19</f>
        <v>0</v>
      </c>
      <c r="M6" s="98">
        <f>Berechnung!A20</f>
        <v>0</v>
      </c>
      <c r="N6" s="98">
        <f>Berechnung!A21</f>
        <v>0</v>
      </c>
      <c r="O6" s="98">
        <f>Berechnung!A22</f>
        <v>0</v>
      </c>
      <c r="P6" s="98">
        <f>Berechnung!A23</f>
        <v>0</v>
      </c>
      <c r="Q6" s="98">
        <f>Berechnung!A24</f>
        <v>0</v>
      </c>
      <c r="R6" s="98">
        <f>Berechnung!A25</f>
        <v>0</v>
      </c>
      <c r="S6" s="98">
        <f>Berechnung!A26</f>
        <v>0</v>
      </c>
      <c r="T6" s="98">
        <f>Berechnung!A27</f>
        <v>0</v>
      </c>
      <c r="U6" s="98">
        <f>Berechnung!A28</f>
        <v>0</v>
      </c>
      <c r="V6" s="98">
        <f>Berechnung!A29</f>
        <v>0</v>
      </c>
      <c r="W6" s="98">
        <f>Berechnung!A30</f>
        <v>0</v>
      </c>
      <c r="X6" s="98">
        <f>Berechnung!A31</f>
        <v>0</v>
      </c>
      <c r="Y6" s="98">
        <f>Berechnung!A32</f>
        <v>0</v>
      </c>
      <c r="Z6" s="98">
        <f>Berechnung!A32</f>
        <v>0</v>
      </c>
      <c r="AA6" s="98">
        <f>Berechnung!A32</f>
        <v>0</v>
      </c>
      <c r="AB6" s="98">
        <f>Berechnung!A32</f>
        <v>0</v>
      </c>
      <c r="AC6" s="98">
        <f>Berechnung!A32</f>
        <v>0</v>
      </c>
      <c r="AD6" s="98">
        <f>Berechnung!A32</f>
        <v>0</v>
      </c>
      <c r="AE6" s="98">
        <f>Berechnung!A32</f>
        <v>0</v>
      </c>
    </row>
    <row r="7" spans="1:33" s="99" customFormat="1" ht="18" customHeight="1" x14ac:dyDescent="0.3">
      <c r="A7" s="99" t="s">
        <v>34</v>
      </c>
      <c r="B7" s="100"/>
      <c r="C7" s="101"/>
      <c r="D7" s="100"/>
      <c r="E7" s="100">
        <f>Berechnung!B12/13*12</f>
        <v>0</v>
      </c>
      <c r="F7" s="100">
        <f>Berechnung!B13/13*12</f>
        <v>0</v>
      </c>
      <c r="G7" s="100">
        <f>Berechnung!B14/13*12</f>
        <v>0</v>
      </c>
      <c r="H7" s="100">
        <f>Berechnung!B15/13*12</f>
        <v>0</v>
      </c>
      <c r="I7" s="100">
        <f>Berechnung!B16/13*12</f>
        <v>0</v>
      </c>
      <c r="J7" s="100">
        <f>Berechnung!B17/13*12</f>
        <v>0</v>
      </c>
      <c r="K7" s="100">
        <f>Berechnung!B18/13*12</f>
        <v>0</v>
      </c>
      <c r="L7" s="100">
        <f>Berechnung!B19/13*12</f>
        <v>0</v>
      </c>
      <c r="M7" s="100">
        <f>Berechnung!B20/13*12</f>
        <v>0</v>
      </c>
      <c r="N7" s="100">
        <f>Berechnung!B21/13*12</f>
        <v>0</v>
      </c>
      <c r="O7" s="100">
        <f>Berechnung!B22/13*12</f>
        <v>0</v>
      </c>
      <c r="P7" s="100">
        <f>Berechnung!B23/13*12</f>
        <v>0</v>
      </c>
      <c r="Q7" s="100">
        <f>Berechnung!B24/13*12</f>
        <v>0</v>
      </c>
      <c r="R7" s="100">
        <f>Berechnung!B$25/13*12</f>
        <v>0</v>
      </c>
      <c r="S7" s="100">
        <f>Berechnung!B26/13*12</f>
        <v>0</v>
      </c>
      <c r="T7" s="100">
        <f>Berechnung!B27/13*12</f>
        <v>0</v>
      </c>
      <c r="U7" s="100">
        <f>Berechnung!B28/13*12</f>
        <v>0</v>
      </c>
      <c r="V7" s="100">
        <f>Berechnung!B29/13*12</f>
        <v>0</v>
      </c>
      <c r="W7" s="100">
        <f>Berechnung!B30/13*12</f>
        <v>0</v>
      </c>
      <c r="X7" s="100">
        <f>Berechnung!B31/13*12</f>
        <v>0</v>
      </c>
      <c r="Y7" s="100">
        <f>Berechnung!B32/13*12</f>
        <v>0</v>
      </c>
      <c r="Z7" s="100">
        <f>Berechnung!B33/13*12</f>
        <v>0</v>
      </c>
      <c r="AA7" s="100">
        <f>Berechnung!B34/13*12</f>
        <v>0</v>
      </c>
      <c r="AB7" s="100">
        <f>Berechnung!B35/13*12</f>
        <v>0</v>
      </c>
      <c r="AC7" s="100">
        <f>Berechnung!B36/13*12</f>
        <v>0</v>
      </c>
      <c r="AD7" s="100">
        <f>Berechnung!B37/13*12</f>
        <v>0</v>
      </c>
      <c r="AE7" s="100">
        <f>Berechnung!B38/13*12</f>
        <v>0</v>
      </c>
    </row>
    <row r="8" spans="1:33" s="99" customFormat="1" ht="18" customHeight="1" x14ac:dyDescent="0.3">
      <c r="A8" s="99" t="s">
        <v>35</v>
      </c>
      <c r="B8" s="100"/>
      <c r="C8" s="101"/>
      <c r="D8" s="100"/>
      <c r="E8" s="100">
        <f t="shared" ref="E8:N8" si="0">E7/12</f>
        <v>0</v>
      </c>
      <c r="F8" s="100">
        <f t="shared" si="0"/>
        <v>0</v>
      </c>
      <c r="G8" s="100">
        <f t="shared" si="0"/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100">
        <f t="shared" si="0"/>
        <v>0</v>
      </c>
      <c r="M8" s="100">
        <f t="shared" si="0"/>
        <v>0</v>
      </c>
      <c r="N8" s="100">
        <f t="shared" si="0"/>
        <v>0</v>
      </c>
      <c r="O8" s="100">
        <f t="shared" ref="O8:W8" si="1">O7/12</f>
        <v>0</v>
      </c>
      <c r="P8" s="100">
        <f t="shared" si="1"/>
        <v>0</v>
      </c>
      <c r="Q8" s="100">
        <f t="shared" si="1"/>
        <v>0</v>
      </c>
      <c r="R8" s="100">
        <f t="shared" si="1"/>
        <v>0</v>
      </c>
      <c r="S8" s="100">
        <f t="shared" ref="S8:U8" si="2">S7/12</f>
        <v>0</v>
      </c>
      <c r="T8" s="100">
        <f t="shared" si="2"/>
        <v>0</v>
      </c>
      <c r="U8" s="100">
        <f t="shared" si="2"/>
        <v>0</v>
      </c>
      <c r="V8" s="100">
        <f t="shared" si="1"/>
        <v>0</v>
      </c>
      <c r="W8" s="100">
        <f t="shared" si="1"/>
        <v>0</v>
      </c>
      <c r="X8" s="100">
        <f t="shared" ref="X8:AD8" si="3">X7/12</f>
        <v>0</v>
      </c>
      <c r="Y8" s="100">
        <f t="shared" si="3"/>
        <v>0</v>
      </c>
      <c r="Z8" s="100">
        <f t="shared" si="3"/>
        <v>0</v>
      </c>
      <c r="AA8" s="100">
        <f t="shared" si="3"/>
        <v>0</v>
      </c>
      <c r="AB8" s="100">
        <f t="shared" si="3"/>
        <v>0</v>
      </c>
      <c r="AC8" s="100">
        <f t="shared" si="3"/>
        <v>0</v>
      </c>
      <c r="AD8" s="100">
        <f t="shared" si="3"/>
        <v>0</v>
      </c>
      <c r="AE8" s="100">
        <f>AE7/12</f>
        <v>0</v>
      </c>
    </row>
    <row r="9" spans="1:33" s="99" customFormat="1" ht="18" customHeight="1" x14ac:dyDescent="0.3">
      <c r="A9" s="99" t="s">
        <v>36</v>
      </c>
      <c r="B9" s="100"/>
      <c r="C9" s="101">
        <f>SUM(E9:AE9)</f>
        <v>0</v>
      </c>
      <c r="D9" s="100"/>
      <c r="E9" s="100">
        <f t="shared" ref="E9:N9" si="4">E7+E8</f>
        <v>0</v>
      </c>
      <c r="F9" s="100">
        <f t="shared" si="4"/>
        <v>0</v>
      </c>
      <c r="G9" s="100">
        <f t="shared" si="4"/>
        <v>0</v>
      </c>
      <c r="H9" s="100">
        <f t="shared" si="4"/>
        <v>0</v>
      </c>
      <c r="I9" s="100">
        <f t="shared" si="4"/>
        <v>0</v>
      </c>
      <c r="J9" s="100">
        <f t="shared" si="4"/>
        <v>0</v>
      </c>
      <c r="K9" s="100">
        <f t="shared" si="4"/>
        <v>0</v>
      </c>
      <c r="L9" s="100">
        <f t="shared" si="4"/>
        <v>0</v>
      </c>
      <c r="M9" s="100">
        <f t="shared" si="4"/>
        <v>0</v>
      </c>
      <c r="N9" s="100">
        <f t="shared" si="4"/>
        <v>0</v>
      </c>
      <c r="O9" s="100">
        <f t="shared" ref="O9:W9" si="5">O7+O8</f>
        <v>0</v>
      </c>
      <c r="P9" s="100">
        <f t="shared" si="5"/>
        <v>0</v>
      </c>
      <c r="Q9" s="100">
        <f t="shared" si="5"/>
        <v>0</v>
      </c>
      <c r="R9" s="100">
        <f t="shared" si="5"/>
        <v>0</v>
      </c>
      <c r="S9" s="100">
        <f t="shared" ref="S9:U9" si="6">S7+S8</f>
        <v>0</v>
      </c>
      <c r="T9" s="100">
        <f t="shared" si="6"/>
        <v>0</v>
      </c>
      <c r="U9" s="100">
        <f t="shared" si="6"/>
        <v>0</v>
      </c>
      <c r="V9" s="100">
        <f t="shared" si="5"/>
        <v>0</v>
      </c>
      <c r="W9" s="100">
        <f t="shared" si="5"/>
        <v>0</v>
      </c>
      <c r="X9" s="100">
        <f t="shared" ref="X9:AD9" si="7">X7+X8</f>
        <v>0</v>
      </c>
      <c r="Y9" s="100">
        <f t="shared" si="7"/>
        <v>0</v>
      </c>
      <c r="Z9" s="100">
        <f t="shared" si="7"/>
        <v>0</v>
      </c>
      <c r="AA9" s="100">
        <f t="shared" si="7"/>
        <v>0</v>
      </c>
      <c r="AB9" s="100">
        <f t="shared" si="7"/>
        <v>0</v>
      </c>
      <c r="AC9" s="100">
        <f t="shared" si="7"/>
        <v>0</v>
      </c>
      <c r="AD9" s="100">
        <f t="shared" si="7"/>
        <v>0</v>
      </c>
      <c r="AE9" s="100">
        <f>AE7+AE8</f>
        <v>0</v>
      </c>
    </row>
    <row r="10" spans="1:33" s="99" customFormat="1" ht="18" customHeight="1" x14ac:dyDescent="0.3">
      <c r="C10" s="102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3" s="103" customFormat="1" ht="18" customHeight="1" x14ac:dyDescent="0.3">
      <c r="A11" s="103" t="s">
        <v>48</v>
      </c>
      <c r="B11" s="104"/>
      <c r="C11" s="101">
        <f>SUM(E11:AE11)</f>
        <v>0</v>
      </c>
      <c r="D11" s="104"/>
      <c r="E11" s="104">
        <f>IFERROR(Berechnung!B12/Berechnung!F12*Berechnung!H12,0)</f>
        <v>0</v>
      </c>
      <c r="F11" s="104">
        <f>IFERROR(Berechnung!B13/Berechnung!F13*Berechnung!H13,0)</f>
        <v>0</v>
      </c>
      <c r="G11" s="104">
        <f>IFERROR(Berechnung!B14/Berechnung!F14*Berechnung!H14,0)</f>
        <v>0</v>
      </c>
      <c r="H11" s="104">
        <f>IFERROR(Berechnung!B15/Berechnung!F15*Berechnung!H15,0)</f>
        <v>0</v>
      </c>
      <c r="I11" s="104">
        <f>IFERROR(Berechnung!B16/Berechnung!F16*Berechnung!H16,0)</f>
        <v>0</v>
      </c>
      <c r="J11" s="104">
        <f>IFERROR(Berechnung!B17/Berechnung!F17*Berechnung!H17,0)</f>
        <v>0</v>
      </c>
      <c r="K11" s="104">
        <f>IFERROR(Berechnung!B18/Berechnung!F18*Berechnung!H18,0)</f>
        <v>0</v>
      </c>
      <c r="L11" s="104">
        <f>IFERROR(Berechnung!B19/Berechnung!F19*Berechnung!H19,0)</f>
        <v>0</v>
      </c>
      <c r="M11" s="104">
        <f>IFERROR(Berechnung!B20/Berechnung!F20*Berechnung!H20,0)</f>
        <v>0</v>
      </c>
      <c r="N11" s="104">
        <f>IFERROR(Berechnung!B21/Berechnung!F21*Berechnung!H21,0)</f>
        <v>0</v>
      </c>
      <c r="O11" s="104">
        <f>IFERROR(Berechnung!B22/Berechnung!F22*Berechnung!H22,0)</f>
        <v>0</v>
      </c>
      <c r="P11" s="104">
        <f>IFERROR(Berechnung!B23/Berechnung!F23*Berechnung!H23,0)</f>
        <v>0</v>
      </c>
      <c r="Q11" s="104">
        <f>IFERROR(Berechnung!B24/Berechnung!F24*Berechnung!H24,0)</f>
        <v>0</v>
      </c>
      <c r="R11" s="104">
        <f>IFERROR(Berechnung!B25/Berechnung!F25*Berechnung!H25,0)</f>
        <v>0</v>
      </c>
      <c r="S11" s="104">
        <f>IFERROR(Berechnung!B26/Berechnung!F26*Berechnung!H26,0)</f>
        <v>0</v>
      </c>
      <c r="T11" s="104">
        <f>IFERROR(Berechnung!B27/Berechnung!F27*Berechnung!H27,0)</f>
        <v>0</v>
      </c>
      <c r="U11" s="104">
        <f>IFERROR(Berechnung!B28/Berechnung!F28*Berechnung!H28,0)</f>
        <v>0</v>
      </c>
      <c r="V11" s="104">
        <f>IFERROR(Berechnung!B29/Berechnung!F29*Berechnung!H29,0)</f>
        <v>0</v>
      </c>
      <c r="W11" s="104">
        <f>IFERROR(Berechnung!B30/Berechnung!F30*Berechnung!H30,0)</f>
        <v>0</v>
      </c>
      <c r="X11" s="104">
        <f>IFERROR(Berechnung!B31/Berechnung!F31*Berechnung!H31,0)</f>
        <v>0</v>
      </c>
      <c r="Y11" s="104">
        <f>IFERROR(Berechnung!B32/Berechnung!F32*Berechnung!H32,0)</f>
        <v>0</v>
      </c>
      <c r="Z11" s="104">
        <f>IFERROR(Berechnung!B33/Berechnung!F33*Berechnung!H33,0)</f>
        <v>0</v>
      </c>
      <c r="AA11" s="104">
        <f>IFERROR(Berechnung!B34/Berechnung!F34*Berechnung!H34,0)</f>
        <v>0</v>
      </c>
      <c r="AB11" s="104">
        <f>IFERROR(Berechnung!B35/Berechnung!F35*Berechnung!H35,0)</f>
        <v>0</v>
      </c>
      <c r="AC11" s="104">
        <f>IFERROR(Berechnung!B36/Berechnung!F36*Berechnung!H36,0)</f>
        <v>0</v>
      </c>
      <c r="AD11" s="104">
        <f>IFERROR(Berechnung!B37/Berechnung!F37*Berechnung!H37,0)</f>
        <v>0</v>
      </c>
      <c r="AE11" s="104">
        <f>IFERROR(Berechnung!C38/Berechnung!G38*Berechnung!I38,0)</f>
        <v>0</v>
      </c>
    </row>
    <row r="12" spans="1:33" s="99" customFormat="1" ht="18" customHeight="1" x14ac:dyDescent="0.3">
      <c r="A12" s="99" t="s">
        <v>37</v>
      </c>
      <c r="B12" s="100"/>
      <c r="C12" s="101"/>
      <c r="D12" s="100"/>
      <c r="E12" s="100">
        <f t="shared" ref="E12:N12" si="8">E9-E11</f>
        <v>0</v>
      </c>
      <c r="F12" s="100">
        <f t="shared" si="8"/>
        <v>0</v>
      </c>
      <c r="G12" s="100">
        <f t="shared" si="8"/>
        <v>0</v>
      </c>
      <c r="H12" s="100">
        <f t="shared" si="8"/>
        <v>0</v>
      </c>
      <c r="I12" s="100">
        <f t="shared" si="8"/>
        <v>0</v>
      </c>
      <c r="J12" s="100">
        <f t="shared" si="8"/>
        <v>0</v>
      </c>
      <c r="K12" s="100">
        <f t="shared" si="8"/>
        <v>0</v>
      </c>
      <c r="L12" s="100">
        <f t="shared" si="8"/>
        <v>0</v>
      </c>
      <c r="M12" s="100">
        <f t="shared" si="8"/>
        <v>0</v>
      </c>
      <c r="N12" s="100">
        <f t="shared" si="8"/>
        <v>0</v>
      </c>
      <c r="O12" s="100">
        <f t="shared" ref="O12:AD12" si="9">O9-O11</f>
        <v>0</v>
      </c>
      <c r="P12" s="100">
        <f t="shared" si="9"/>
        <v>0</v>
      </c>
      <c r="Q12" s="100">
        <f t="shared" si="9"/>
        <v>0</v>
      </c>
      <c r="R12" s="100">
        <f t="shared" si="9"/>
        <v>0</v>
      </c>
      <c r="S12" s="100">
        <f t="shared" si="9"/>
        <v>0</v>
      </c>
      <c r="T12" s="100">
        <f t="shared" si="9"/>
        <v>0</v>
      </c>
      <c r="U12" s="100">
        <f t="shared" si="9"/>
        <v>0</v>
      </c>
      <c r="V12" s="100">
        <f t="shared" si="9"/>
        <v>0</v>
      </c>
      <c r="W12" s="100">
        <f t="shared" si="9"/>
        <v>0</v>
      </c>
      <c r="X12" s="100">
        <f t="shared" si="9"/>
        <v>0</v>
      </c>
      <c r="Y12" s="100">
        <f t="shared" si="9"/>
        <v>0</v>
      </c>
      <c r="Z12" s="100">
        <f t="shared" si="9"/>
        <v>0</v>
      </c>
      <c r="AA12" s="100">
        <f t="shared" si="9"/>
        <v>0</v>
      </c>
      <c r="AB12" s="100">
        <f t="shared" si="9"/>
        <v>0</v>
      </c>
      <c r="AC12" s="100">
        <f t="shared" si="9"/>
        <v>0</v>
      </c>
      <c r="AD12" s="100">
        <f t="shared" si="9"/>
        <v>0</v>
      </c>
      <c r="AE12" s="100">
        <f>AE9-AE11</f>
        <v>0</v>
      </c>
    </row>
    <row r="13" spans="1:33" s="103" customFormat="1" ht="18" customHeight="1" x14ac:dyDescent="0.3">
      <c r="A13" s="103" t="s">
        <v>15</v>
      </c>
      <c r="B13" s="104"/>
      <c r="C13" s="105"/>
      <c r="D13" s="104"/>
      <c r="E13" s="106">
        <f>IF(Berechnung!E12="b)",Berechnung!L12/Berechnung!M12,IF(Berechnung!E12="a)",100%,IF(Berechnung!E12="c)",80%,"")))</f>
        <v>1</v>
      </c>
      <c r="F13" s="106">
        <f>IF(Berechnung!E13="b)",Berechnung!L13/Berechnung!M13,IF(Berechnung!E13="a)",100%,IF(Berechnung!E13="c)",80%,"")))</f>
        <v>1</v>
      </c>
      <c r="G13" s="106">
        <f>IF(Berechnung!E14="b)",Berechnung!L14/Berechnung!M14,IF(Berechnung!E14="a)",100%,IF(Berechnung!E14="c)",80%,"")))</f>
        <v>1</v>
      </c>
      <c r="H13" s="106">
        <f>IF(Berechnung!E15="b)",Berechnung!L15/Berechnung!M15,IF(Berechnung!E15="a)",100%,IF(Berechnung!E15="c)",80%,"")))</f>
        <v>1</v>
      </c>
      <c r="I13" s="106">
        <f>IF(Berechnung!E16="b)",Berechnung!L16/Berechnung!M16,IF(Berechnung!E16="a)",100%,IF(Berechnung!E16="c)",80%,"")))</f>
        <v>1</v>
      </c>
      <c r="J13" s="106">
        <f>IF(Berechnung!E17="b)",Berechnung!L17/Berechnung!M17,IF(Berechnung!E17="a)",100%,IF(Berechnung!E17="c)",80%,"")))</f>
        <v>1</v>
      </c>
      <c r="K13" s="106">
        <f>IF(Berechnung!E18="b)",Berechnung!L18/Berechnung!M18,IF(Berechnung!E18="a)",100%,IF(Berechnung!E18="c)",80%,"")))</f>
        <v>1</v>
      </c>
      <c r="L13" s="106">
        <f>IF(Berechnung!E19="b)",Berechnung!L19/Berechnung!M19,IF(Berechnung!E19="a)",100%,IF(Berechnung!E19="c)",80%,"")))</f>
        <v>1</v>
      </c>
      <c r="M13" s="106">
        <f>IF(Berechnung!E20="b)",Berechnung!L20/Berechnung!M20,IF(Berechnung!E20="a)",100%,IF(Berechnung!E20="c)",80%,"")))</f>
        <v>1</v>
      </c>
      <c r="N13" s="106">
        <f>IF(Berechnung!E21="b)",Berechnung!L21/Berechnung!M21,IF(Berechnung!E21="a)",100%,IF(Berechnung!E21="c)",80%,"")))</f>
        <v>1</v>
      </c>
      <c r="O13" s="106">
        <f>IF(Berechnung!E22="b)",Berechnung!L22/Berechnung!M22,IF(Berechnung!E22="a)",100%,IF(Berechnung!E22="c)",80%,"")))</f>
        <v>1</v>
      </c>
      <c r="P13" s="106">
        <f>IF(Berechnung!E23="b)",Berechnung!L23/Berechnung!M23,IF(Berechnung!E23="a)",100%,IF(Berechnung!E23="c)",80%,"")))</f>
        <v>1</v>
      </c>
      <c r="Q13" s="106">
        <f>IF(Berechnung!E24="b)",Berechnung!L24/Berechnung!M24,IF(Berechnung!E24="a)",100%,IF(Berechnung!E24="c)",80%,"")))</f>
        <v>1</v>
      </c>
      <c r="R13" s="106">
        <f>IF(Berechnung!E25="b)",Berechnung!L25/Berechnung!M25,IF(Berechnung!E25="a)",100%,IF(Berechnung!E25="c)",80%,"")))</f>
        <v>1</v>
      </c>
      <c r="S13" s="106">
        <f>IF(Berechnung!E26="b)",Berechnung!L26/Berechnung!M26,IF(Berechnung!E26="a)",100%,IF(Berechnung!E26="c)",80%,"")))</f>
        <v>1</v>
      </c>
      <c r="T13" s="106">
        <f>IF(Berechnung!E27="b)",Berechnung!L27/Berechnung!M27,IF(Berechnung!E27="a)",100%,IF(Berechnung!E27="c)",80%,"")))</f>
        <v>1</v>
      </c>
      <c r="U13" s="106">
        <f>IF(Berechnung!E28="b)",Berechnung!L28/Berechnung!M28,IF(Berechnung!E28="a)",100%,IF(Berechnung!E28="c)",80%,"")))</f>
        <v>1</v>
      </c>
      <c r="V13" s="106">
        <f>IF(Berechnung!E29="b)",Berechnung!L29/Berechnung!M29,IF(Berechnung!E29="a)",100%,IF(Berechnung!E29="c)",80%,"")))</f>
        <v>1</v>
      </c>
      <c r="W13" s="106">
        <f>IF(Berechnung!E30="b)",Berechnung!L30/Berechnung!M30,IF(Berechnung!E30="a)",100%,IF(Berechnung!E30="c)",80%,"")))</f>
        <v>1</v>
      </c>
      <c r="X13" s="106">
        <f>IF(Berechnung!E31="b)",Berechnung!L31/Berechnung!M31,IF(Berechnung!E31="a)",100%,IF(Berechnung!E31="c)",80%,"")))</f>
        <v>1</v>
      </c>
      <c r="Y13" s="106">
        <f>IF(Berechnung!E32="b)",Berechnung!L32/Berechnung!M32,IF(Berechnung!E32="a)",100%,IF(Berechnung!E32="c)",80%,"")))</f>
        <v>1</v>
      </c>
      <c r="Z13" s="106">
        <f>IF(Berechnung!E33="b)",Berechnung!L33/Berechnung!M33,IF(Berechnung!E33="a)",100%,IF(Berechnung!E33="c)",80%,"")))</f>
        <v>1</v>
      </c>
      <c r="AA13" s="106">
        <f>IF(Berechnung!E34="b)",Berechnung!L34/Berechnung!M34,IF(Berechnung!E34="a)",100%,IF(Berechnung!E34="c)",80%,"")))</f>
        <v>1</v>
      </c>
      <c r="AB13" s="106">
        <f>IF(Berechnung!E35="b)",Berechnung!L35/Berechnung!M35,IF(Berechnung!E35="a)",100%,IF(Berechnung!E35="c)",80%,"")))</f>
        <v>1</v>
      </c>
      <c r="AC13" s="106">
        <f>IF(Berechnung!E36="b)",Berechnung!L36/Berechnung!M36,IF(Berechnung!E36="a)",100%,IF(Berechnung!E36="c)",80%,"")))</f>
        <v>1</v>
      </c>
      <c r="AD13" s="106">
        <f>IF(Berechnung!E37="b)",Berechnung!L37/Berechnung!M37,IF(Berechnung!E37="a)",100%,IF(Berechnung!E37="c)",80%,"")))</f>
        <v>1</v>
      </c>
      <c r="AE13" s="106">
        <f>IF(Berechnung!E38="b)",Berechnung!L38/Berechnung!M38,IF(Berechnung!E38="a)",100%,IF(Berechnung!E38="c)",80%,"")))</f>
        <v>1</v>
      </c>
    </row>
    <row r="14" spans="1:33" s="99" customFormat="1" ht="18" customHeight="1" x14ac:dyDescent="0.3">
      <c r="A14" s="107" t="s">
        <v>38</v>
      </c>
      <c r="B14" s="108"/>
      <c r="C14" s="109">
        <f>SUM(E14:AE14)</f>
        <v>0</v>
      </c>
      <c r="D14" s="108"/>
      <c r="E14" s="108">
        <f>E11*E13</f>
        <v>0</v>
      </c>
      <c r="F14" s="108">
        <f t="shared" ref="F14:AE14" si="10">F11*F13</f>
        <v>0</v>
      </c>
      <c r="G14" s="108">
        <f t="shared" si="10"/>
        <v>0</v>
      </c>
      <c r="H14" s="108">
        <f t="shared" si="10"/>
        <v>0</v>
      </c>
      <c r="I14" s="108">
        <f t="shared" si="10"/>
        <v>0</v>
      </c>
      <c r="J14" s="108">
        <f t="shared" si="10"/>
        <v>0</v>
      </c>
      <c r="K14" s="108">
        <f t="shared" si="10"/>
        <v>0</v>
      </c>
      <c r="L14" s="108">
        <f t="shared" si="10"/>
        <v>0</v>
      </c>
      <c r="M14" s="108">
        <f t="shared" si="10"/>
        <v>0</v>
      </c>
      <c r="N14" s="108">
        <f t="shared" si="10"/>
        <v>0</v>
      </c>
      <c r="O14" s="108">
        <f t="shared" si="10"/>
        <v>0</v>
      </c>
      <c r="P14" s="108">
        <f t="shared" si="10"/>
        <v>0</v>
      </c>
      <c r="Q14" s="108">
        <f t="shared" si="10"/>
        <v>0</v>
      </c>
      <c r="R14" s="108">
        <f t="shared" si="10"/>
        <v>0</v>
      </c>
      <c r="S14" s="108">
        <f t="shared" si="10"/>
        <v>0</v>
      </c>
      <c r="T14" s="108">
        <f t="shared" si="10"/>
        <v>0</v>
      </c>
      <c r="U14" s="108">
        <f t="shared" si="10"/>
        <v>0</v>
      </c>
      <c r="V14" s="108">
        <f t="shared" si="10"/>
        <v>0</v>
      </c>
      <c r="W14" s="108">
        <f t="shared" si="10"/>
        <v>0</v>
      </c>
      <c r="X14" s="108">
        <f t="shared" si="10"/>
        <v>0</v>
      </c>
      <c r="Y14" s="108">
        <f t="shared" si="10"/>
        <v>0</v>
      </c>
      <c r="Z14" s="108">
        <f t="shared" si="10"/>
        <v>0</v>
      </c>
      <c r="AA14" s="108">
        <f t="shared" si="10"/>
        <v>0</v>
      </c>
      <c r="AB14" s="108">
        <f t="shared" si="10"/>
        <v>0</v>
      </c>
      <c r="AC14" s="108">
        <f t="shared" si="10"/>
        <v>0</v>
      </c>
      <c r="AD14" s="108">
        <f t="shared" si="10"/>
        <v>0</v>
      </c>
      <c r="AE14" s="108">
        <f t="shared" si="10"/>
        <v>0</v>
      </c>
    </row>
    <row r="15" spans="1:33" ht="19.2" customHeight="1" x14ac:dyDescent="0.25">
      <c r="A15" s="92" t="s">
        <v>39</v>
      </c>
      <c r="B15" s="110"/>
      <c r="C15" s="111">
        <f>SUM(E15:AE15)</f>
        <v>0</v>
      </c>
      <c r="D15" s="110"/>
      <c r="E15" s="110">
        <f>E12+E14</f>
        <v>0</v>
      </c>
      <c r="F15" s="110">
        <f t="shared" ref="F15:AE15" si="11">F12+F14</f>
        <v>0</v>
      </c>
      <c r="G15" s="110">
        <f t="shared" si="11"/>
        <v>0</v>
      </c>
      <c r="H15" s="110">
        <f t="shared" si="11"/>
        <v>0</v>
      </c>
      <c r="I15" s="110">
        <f t="shared" si="11"/>
        <v>0</v>
      </c>
      <c r="J15" s="110">
        <f t="shared" si="11"/>
        <v>0</v>
      </c>
      <c r="K15" s="110">
        <f t="shared" si="11"/>
        <v>0</v>
      </c>
      <c r="L15" s="110">
        <f t="shared" si="11"/>
        <v>0</v>
      </c>
      <c r="M15" s="110">
        <f t="shared" si="11"/>
        <v>0</v>
      </c>
      <c r="N15" s="110">
        <f t="shared" si="11"/>
        <v>0</v>
      </c>
      <c r="O15" s="110">
        <f t="shared" si="11"/>
        <v>0</v>
      </c>
      <c r="P15" s="110">
        <f t="shared" si="11"/>
        <v>0</v>
      </c>
      <c r="Q15" s="110">
        <f t="shared" si="11"/>
        <v>0</v>
      </c>
      <c r="R15" s="110">
        <f t="shared" si="11"/>
        <v>0</v>
      </c>
      <c r="S15" s="110">
        <f t="shared" si="11"/>
        <v>0</v>
      </c>
      <c r="T15" s="110">
        <f t="shared" si="11"/>
        <v>0</v>
      </c>
      <c r="U15" s="110">
        <f t="shared" si="11"/>
        <v>0</v>
      </c>
      <c r="V15" s="110">
        <f t="shared" si="11"/>
        <v>0</v>
      </c>
      <c r="W15" s="110">
        <f t="shared" si="11"/>
        <v>0</v>
      </c>
      <c r="X15" s="110">
        <f t="shared" si="11"/>
        <v>0</v>
      </c>
      <c r="Y15" s="110">
        <f t="shared" si="11"/>
        <v>0</v>
      </c>
      <c r="Z15" s="110">
        <f t="shared" si="11"/>
        <v>0</v>
      </c>
      <c r="AA15" s="110">
        <f t="shared" si="11"/>
        <v>0</v>
      </c>
      <c r="AB15" s="110">
        <f t="shared" si="11"/>
        <v>0</v>
      </c>
      <c r="AC15" s="110">
        <f t="shared" si="11"/>
        <v>0</v>
      </c>
      <c r="AD15" s="110">
        <f t="shared" si="11"/>
        <v>0</v>
      </c>
      <c r="AE15" s="110">
        <f t="shared" si="11"/>
        <v>0</v>
      </c>
      <c r="AG15" s="112"/>
    </row>
    <row r="16" spans="1:33" x14ac:dyDescent="0.25">
      <c r="B16" s="113"/>
      <c r="C16" s="114"/>
      <c r="D16" s="113"/>
      <c r="Y16" s="90"/>
      <c r="Z16" s="90"/>
      <c r="AA16" s="90"/>
      <c r="AB16" s="90"/>
      <c r="AC16" s="90"/>
      <c r="AD16" s="90"/>
      <c r="AE16" s="90"/>
    </row>
    <row r="17" spans="1:31" s="99" customFormat="1" ht="18" customHeight="1" x14ac:dyDescent="0.3">
      <c r="A17" s="99" t="s">
        <v>40</v>
      </c>
      <c r="B17" s="115"/>
      <c r="C17" s="116"/>
      <c r="D17" s="11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31" s="99" customFormat="1" ht="18" customHeight="1" x14ac:dyDescent="0.3">
      <c r="A18" s="99" t="s">
        <v>41</v>
      </c>
      <c r="B18" s="115"/>
      <c r="C18" s="116"/>
      <c r="D18" s="11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1:31" s="99" customFormat="1" ht="18" customHeight="1" x14ac:dyDescent="0.3">
      <c r="A19" s="99" t="s">
        <v>42</v>
      </c>
      <c r="B19" s="117"/>
      <c r="C19" s="118"/>
      <c r="D19" s="117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</row>
    <row r="20" spans="1:31" s="99" customFormat="1" ht="18" customHeight="1" x14ac:dyDescent="0.3">
      <c r="A20" s="99" t="s">
        <v>43</v>
      </c>
      <c r="B20" s="117"/>
      <c r="C20" s="118"/>
      <c r="D20" s="11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s="99" customFormat="1" ht="18" customHeight="1" x14ac:dyDescent="0.3">
      <c r="A21" s="99" t="s">
        <v>44</v>
      </c>
      <c r="B21" s="119"/>
      <c r="C21" s="120"/>
      <c r="D21" s="119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spans="1:31" ht="27" customHeight="1" x14ac:dyDescent="0.25">
      <c r="A22" s="91" t="s">
        <v>45</v>
      </c>
      <c r="B22" s="121"/>
      <c r="C22" s="122"/>
      <c r="D22" s="121"/>
      <c r="E22" s="90">
        <f>E17+E18+E19+E20+E21</f>
        <v>0</v>
      </c>
      <c r="F22" s="90">
        <f t="shared" ref="F22:W22" si="12">F17+F18+F19+F20+F21</f>
        <v>0</v>
      </c>
      <c r="G22" s="90">
        <f t="shared" si="12"/>
        <v>0</v>
      </c>
      <c r="H22" s="90">
        <f t="shared" si="12"/>
        <v>0</v>
      </c>
      <c r="I22" s="90">
        <f t="shared" si="12"/>
        <v>0</v>
      </c>
      <c r="J22" s="90">
        <f t="shared" si="12"/>
        <v>0</v>
      </c>
      <c r="K22" s="90">
        <f t="shared" si="12"/>
        <v>0</v>
      </c>
      <c r="L22" s="90">
        <f t="shared" si="12"/>
        <v>0</v>
      </c>
      <c r="M22" s="90">
        <f t="shared" si="12"/>
        <v>0</v>
      </c>
      <c r="N22" s="90">
        <f t="shared" si="12"/>
        <v>0</v>
      </c>
      <c r="O22" s="90">
        <f t="shared" si="12"/>
        <v>0</v>
      </c>
      <c r="P22" s="90">
        <f t="shared" si="12"/>
        <v>0</v>
      </c>
      <c r="Q22" s="90">
        <f t="shared" si="12"/>
        <v>0</v>
      </c>
      <c r="R22" s="90">
        <f t="shared" si="12"/>
        <v>0</v>
      </c>
      <c r="S22" s="90">
        <f t="shared" si="12"/>
        <v>0</v>
      </c>
      <c r="T22" s="90">
        <f t="shared" si="12"/>
        <v>0</v>
      </c>
      <c r="U22" s="90">
        <f t="shared" si="12"/>
        <v>0</v>
      </c>
      <c r="V22" s="90">
        <f t="shared" si="12"/>
        <v>0</v>
      </c>
      <c r="W22" s="90">
        <f t="shared" si="12"/>
        <v>0</v>
      </c>
      <c r="X22" s="90">
        <f t="shared" ref="X22:AE22" si="13">X17+X18+X19+X20+X21</f>
        <v>0</v>
      </c>
      <c r="Y22" s="90">
        <f t="shared" si="13"/>
        <v>0</v>
      </c>
      <c r="Z22" s="90">
        <f t="shared" si="13"/>
        <v>0</v>
      </c>
      <c r="AA22" s="90">
        <f t="shared" si="13"/>
        <v>0</v>
      </c>
      <c r="AB22" s="90">
        <f t="shared" si="13"/>
        <v>0</v>
      </c>
      <c r="AC22" s="90">
        <f t="shared" si="13"/>
        <v>0</v>
      </c>
      <c r="AD22" s="90">
        <f t="shared" si="13"/>
        <v>0</v>
      </c>
      <c r="AE22" s="90">
        <f t="shared" si="13"/>
        <v>0</v>
      </c>
    </row>
    <row r="23" spans="1:31" x14ac:dyDescent="0.25">
      <c r="C23" s="114"/>
      <c r="Y23" s="90"/>
      <c r="Z23" s="90"/>
      <c r="AA23" s="90"/>
      <c r="AB23" s="90"/>
      <c r="AC23" s="90"/>
      <c r="AD23" s="90"/>
      <c r="AE23" s="90"/>
    </row>
    <row r="24" spans="1:31" ht="23.4" customHeight="1" thickBot="1" x14ac:dyDescent="0.3">
      <c r="A24" s="123" t="s">
        <v>46</v>
      </c>
      <c r="B24" s="124"/>
      <c r="C24" s="125">
        <f>SUM(E24:AE24)</f>
        <v>0</v>
      </c>
      <c r="D24" s="124"/>
      <c r="E24" s="124">
        <f>E15-E22</f>
        <v>0</v>
      </c>
      <c r="F24" s="124">
        <f t="shared" ref="F24:AD24" si="14">F15-F22</f>
        <v>0</v>
      </c>
      <c r="G24" s="124">
        <f t="shared" si="14"/>
        <v>0</v>
      </c>
      <c r="H24" s="124">
        <f t="shared" si="14"/>
        <v>0</v>
      </c>
      <c r="I24" s="124">
        <f t="shared" si="14"/>
        <v>0</v>
      </c>
      <c r="J24" s="124">
        <f t="shared" si="14"/>
        <v>0</v>
      </c>
      <c r="K24" s="124">
        <f t="shared" si="14"/>
        <v>0</v>
      </c>
      <c r="L24" s="124">
        <f t="shared" si="14"/>
        <v>0</v>
      </c>
      <c r="M24" s="124">
        <f t="shared" si="14"/>
        <v>0</v>
      </c>
      <c r="N24" s="124">
        <f t="shared" si="14"/>
        <v>0</v>
      </c>
      <c r="O24" s="124">
        <f t="shared" si="14"/>
        <v>0</v>
      </c>
      <c r="P24" s="124">
        <f t="shared" si="14"/>
        <v>0</v>
      </c>
      <c r="Q24" s="124">
        <f t="shared" si="14"/>
        <v>0</v>
      </c>
      <c r="R24" s="124">
        <f t="shared" si="14"/>
        <v>0</v>
      </c>
      <c r="S24" s="124">
        <f t="shared" si="14"/>
        <v>0</v>
      </c>
      <c r="T24" s="124">
        <f t="shared" si="14"/>
        <v>0</v>
      </c>
      <c r="U24" s="124">
        <f t="shared" si="14"/>
        <v>0</v>
      </c>
      <c r="V24" s="124">
        <f t="shared" si="14"/>
        <v>0</v>
      </c>
      <c r="W24" s="124">
        <f t="shared" si="14"/>
        <v>0</v>
      </c>
      <c r="X24" s="124">
        <f t="shared" si="14"/>
        <v>0</v>
      </c>
      <c r="Y24" s="124">
        <f t="shared" si="14"/>
        <v>0</v>
      </c>
      <c r="Z24" s="124">
        <f t="shared" si="14"/>
        <v>0</v>
      </c>
      <c r="AA24" s="124">
        <f t="shared" si="14"/>
        <v>0</v>
      </c>
      <c r="AB24" s="124">
        <f t="shared" si="14"/>
        <v>0</v>
      </c>
      <c r="AC24" s="124">
        <f t="shared" si="14"/>
        <v>0</v>
      </c>
      <c r="AD24" s="124">
        <f t="shared" si="14"/>
        <v>0</v>
      </c>
      <c r="AE24" s="124">
        <f>AE15-AE22</f>
        <v>0</v>
      </c>
    </row>
  </sheetData>
  <sheetProtection sheet="1" objects="1" scenarios="1"/>
  <pageMargins left="0.59055118110236227" right="0.39370078740157483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</vt:lpstr>
      <vt:lpstr>Lohnabrechnung</vt:lpstr>
      <vt:lpstr>Berechnung!Druckbereich</vt:lpstr>
      <vt:lpstr>Lohnabrechnung!Drucktitel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Tischhauser</dc:creator>
  <cp:lastModifiedBy>Marc Tischhauser</cp:lastModifiedBy>
  <cp:lastPrinted>2021-02-15T15:02:58Z</cp:lastPrinted>
  <dcterms:created xsi:type="dcterms:W3CDTF">2021-02-10T08:31:19Z</dcterms:created>
  <dcterms:modified xsi:type="dcterms:W3CDTF">2021-02-26T07:29:10Z</dcterms:modified>
</cp:coreProperties>
</file>